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/>
  <c r="F53"/>
  <c r="F52"/>
  <c r="H29"/>
  <c r="G29"/>
  <c r="H15"/>
  <c r="F54"/>
  <c r="H14"/>
  <c r="H13"/>
  <c r="H10"/>
  <c r="H11"/>
  <c r="H12"/>
  <c r="G28"/>
  <c r="H28" s="1"/>
  <c r="G26"/>
  <c r="H26" s="1"/>
  <c r="G27"/>
  <c r="H27" s="1"/>
  <c r="H8"/>
  <c r="H9"/>
  <c r="H5"/>
  <c r="H6" l="1"/>
  <c r="H7"/>
  <c r="G25" l="1"/>
  <c r="H25" s="1"/>
  <c r="G24"/>
  <c r="H24" s="1"/>
  <c r="H32" l="1"/>
  <c r="H18"/>
  <c r="F58" l="1"/>
</calcChain>
</file>

<file path=xl/sharedStrings.xml><?xml version="1.0" encoding="utf-8"?>
<sst xmlns="http://schemas.openxmlformats.org/spreadsheetml/2006/main" count="124" uniqueCount="55">
  <si>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</si>
  <si>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</si>
  <si>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</si>
  <si>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</si>
  <si>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</si>
  <si>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</si>
  <si>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</si>
  <si>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</si>
  <si>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</si>
  <si>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</si>
  <si>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</si>
  <si>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</si>
  <si>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</si>
  <si>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</si>
  <si>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</si>
  <si>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</si>
  <si>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</si>
  <si>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</si>
  <si>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</si>
  <si>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</si>
  <si>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</si>
  <si>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</si>
  <si>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</si>
  <si>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</si>
  <si>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</si>
  <si>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</si>
  <si>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</si>
  <si>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</si>
  <si>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</si>
  <si>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</si>
  <si>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</si>
  <si>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BAJFINANCE</t>
  </si>
  <si>
    <t>CENTURYPLY</t>
  </si>
  <si>
    <t>TECHM</t>
  </si>
  <si>
    <t xml:space="preserve">EICHERMOTOR  </t>
  </si>
  <si>
    <t>ULTRACEM 11500 CALL</t>
  </si>
  <si>
    <t>PFC 420 PUT</t>
  </si>
  <si>
    <t>APOLLOTYRE 430 PUT</t>
  </si>
  <si>
    <t>PAYTM 840 PUT</t>
  </si>
  <si>
    <t>NIFTY 23100 PUT</t>
  </si>
  <si>
    <t>TATACONSUM 990 CALL</t>
  </si>
  <si>
    <t>HCLTECH 1820 CALL</t>
  </si>
  <si>
    <t>NIFTY 23300 CALL</t>
  </si>
  <si>
    <t>BANKNIFTY 48500 PUT</t>
  </si>
  <si>
    <t>CAMS</t>
  </si>
  <si>
    <t>REC</t>
  </si>
  <si>
    <t>ZOMATO</t>
  </si>
  <si>
    <t>AVANTIFEED</t>
  </si>
  <si>
    <t>RAYMOND</t>
  </si>
  <si>
    <t>TRENT 5600 PUT</t>
  </si>
  <si>
    <t>PRESTIGE 1300 LONG PUT OPTION</t>
  </si>
  <si>
    <t>HINDPETRO 355 PUT</t>
  </si>
  <si>
    <t>OIL</t>
  </si>
  <si>
    <t>DLF 700 PUT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</si>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</sst>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58" zoomScaleNormal="100" workbookViewId="0">
      <selection activeCell="I52" sqref="I52:I5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35</v>
      </c>
      <c r="B5" s="38" t="s">
        <v>26</v>
      </c>
      <c r="C5" s="20">
        <v>210</v>
      </c>
      <c r="D5" s="20">
        <v>180</v>
      </c>
      <c r="E5" s="20">
        <v>260</v>
      </c>
      <c r="F5" s="20">
        <v>180</v>
      </c>
      <c r="G5" s="22">
        <v>50</v>
      </c>
      <c r="H5" s="39">
        <f t="shared" ref="H5:H16" si="0">+G5*(F5-C5)</f>
        <v>-1500</v>
      </c>
      <c r="I5" s="23" t="s">
        <v>13</v>
      </c>
    </row>
    <row r="6" spans="1:9">
      <c r="A6" s="19" t="s">
        <v>36</v>
      </c>
      <c r="B6" s="38" t="s">
        <v>19</v>
      </c>
      <c r="C6" s="38">
        <v>9</v>
      </c>
      <c r="D6" s="16">
        <v>8</v>
      </c>
      <c r="E6" s="16">
        <v>12</v>
      </c>
      <c r="F6" s="20">
        <v>10.7</v>
      </c>
      <c r="G6" s="22">
        <v>1300</v>
      </c>
      <c r="H6" s="39">
        <f t="shared" si="0"/>
        <v>2209.9999999999991</v>
      </c>
      <c r="I6" s="23" t="s">
        <v>28</v>
      </c>
    </row>
    <row r="7" spans="1:9">
      <c r="A7" s="19" t="s">
        <v>37</v>
      </c>
      <c r="B7" s="38" t="s">
        <v>19</v>
      </c>
      <c r="C7" s="16">
        <v>5</v>
      </c>
      <c r="D7" s="16">
        <v>4</v>
      </c>
      <c r="E7" s="16">
        <v>7</v>
      </c>
      <c r="F7" s="16">
        <v>6.25</v>
      </c>
      <c r="G7" s="22">
        <v>1700</v>
      </c>
      <c r="H7" s="39">
        <f t="shared" si="0"/>
        <v>2125</v>
      </c>
      <c r="I7" s="23" t="s">
        <v>28</v>
      </c>
    </row>
    <row r="8" spans="1:9">
      <c r="A8" s="19" t="s">
        <v>38</v>
      </c>
      <c r="B8" s="38" t="s">
        <v>19</v>
      </c>
      <c r="C8" s="16">
        <v>19</v>
      </c>
      <c r="D8" s="16">
        <v>16.5</v>
      </c>
      <c r="E8" s="16">
        <v>25</v>
      </c>
      <c r="F8" s="16">
        <v>23.5</v>
      </c>
      <c r="G8" s="22">
        <v>650</v>
      </c>
      <c r="H8" s="39">
        <f t="shared" si="0"/>
        <v>2925</v>
      </c>
      <c r="I8" s="23" t="s">
        <v>28</v>
      </c>
    </row>
    <row r="9" spans="1:9">
      <c r="A9" s="19" t="s">
        <v>39</v>
      </c>
      <c r="B9" s="38" t="s">
        <v>19</v>
      </c>
      <c r="C9" s="16">
        <v>175</v>
      </c>
      <c r="D9" s="16">
        <v>145</v>
      </c>
      <c r="E9" s="16">
        <v>230</v>
      </c>
      <c r="F9" s="16">
        <v>145</v>
      </c>
      <c r="G9" s="22">
        <v>25</v>
      </c>
      <c r="H9" s="39">
        <f t="shared" si="0"/>
        <v>-750</v>
      </c>
      <c r="I9" s="23" t="s">
        <v>13</v>
      </c>
    </row>
    <row r="10" spans="1:9">
      <c r="A10" s="19" t="s">
        <v>40</v>
      </c>
      <c r="B10" s="38" t="s">
        <v>19</v>
      </c>
      <c r="C10" s="16">
        <v>14.5</v>
      </c>
      <c r="D10" s="16">
        <v>11.5</v>
      </c>
      <c r="E10" s="16">
        <v>21</v>
      </c>
      <c r="F10" s="16">
        <v>14.9</v>
      </c>
      <c r="G10" s="22">
        <v>456</v>
      </c>
      <c r="H10" s="39">
        <f t="shared" si="0"/>
        <v>182.40000000000015</v>
      </c>
      <c r="I10" s="23" t="s">
        <v>18</v>
      </c>
    </row>
    <row r="11" spans="1:9">
      <c r="A11" s="19" t="s">
        <v>41</v>
      </c>
      <c r="B11" s="38" t="s">
        <v>19</v>
      </c>
      <c r="C11" s="16">
        <v>19</v>
      </c>
      <c r="D11" s="16">
        <v>15</v>
      </c>
      <c r="E11" s="16">
        <v>28</v>
      </c>
      <c r="F11" s="16">
        <v>23.5</v>
      </c>
      <c r="G11" s="22">
        <v>350</v>
      </c>
      <c r="H11" s="39">
        <f t="shared" si="0"/>
        <v>1575</v>
      </c>
      <c r="I11" s="23" t="s">
        <v>28</v>
      </c>
    </row>
    <row r="12" spans="1:9">
      <c r="A12" s="19" t="s">
        <v>42</v>
      </c>
      <c r="B12" s="38" t="s">
        <v>19</v>
      </c>
      <c r="C12" s="16">
        <v>200</v>
      </c>
      <c r="D12" s="16">
        <v>170</v>
      </c>
      <c r="E12" s="16">
        <v>260</v>
      </c>
      <c r="F12" s="16">
        <v>182</v>
      </c>
      <c r="G12" s="22">
        <v>25</v>
      </c>
      <c r="H12" s="39">
        <f t="shared" si="0"/>
        <v>-450</v>
      </c>
      <c r="I12" s="23" t="s">
        <v>18</v>
      </c>
    </row>
    <row r="13" spans="1:9">
      <c r="A13" s="19" t="s">
        <v>43</v>
      </c>
      <c r="B13" s="38" t="s">
        <v>29</v>
      </c>
      <c r="C13" s="16">
        <v>298</v>
      </c>
      <c r="D13" s="16">
        <v>380</v>
      </c>
      <c r="E13" s="16">
        <v>150</v>
      </c>
      <c r="F13" s="16">
        <v>380</v>
      </c>
      <c r="G13" s="22">
        <v>15</v>
      </c>
      <c r="H13" s="39">
        <f>+G13*(C13-F13)</f>
        <v>-1230</v>
      </c>
      <c r="I13" s="23" t="s">
        <v>13</v>
      </c>
    </row>
    <row r="14" spans="1:9">
      <c r="A14" s="19" t="s">
        <v>49</v>
      </c>
      <c r="B14" s="38" t="s">
        <v>19</v>
      </c>
      <c r="C14" s="16">
        <v>112</v>
      </c>
      <c r="D14" s="16">
        <v>100</v>
      </c>
      <c r="E14" s="16">
        <v>135</v>
      </c>
      <c r="F14" s="16">
        <v>135</v>
      </c>
      <c r="G14" s="22">
        <v>100</v>
      </c>
      <c r="H14" s="39">
        <f t="shared" si="0"/>
        <v>2300</v>
      </c>
      <c r="I14" s="23" t="s">
        <v>28</v>
      </c>
    </row>
    <row r="15" spans="1:9">
      <c r="A15" s="19" t="s">
        <v>51</v>
      </c>
      <c r="B15" s="38" t="s">
        <v>19</v>
      </c>
      <c r="C15" s="16">
        <v>7</v>
      </c>
      <c r="D15" s="16">
        <v>6</v>
      </c>
      <c r="E15" s="16">
        <v>10</v>
      </c>
      <c r="F15" s="16">
        <v>8.6</v>
      </c>
      <c r="G15" s="22">
        <v>2025</v>
      </c>
      <c r="H15" s="39">
        <f t="shared" si="0"/>
        <v>3239.9999999999991</v>
      </c>
      <c r="I15" s="23" t="s">
        <v>28</v>
      </c>
    </row>
    <row r="16" spans="1:9">
      <c r="A16" s="19" t="s">
        <v>53</v>
      </c>
      <c r="B16" s="38" t="s">
        <v>19</v>
      </c>
      <c r="C16" s="16">
        <v>19</v>
      </c>
      <c r="D16" s="16">
        <v>17</v>
      </c>
      <c r="E16" s="16">
        <v>25</v>
      </c>
      <c r="F16" s="16">
        <v>19.5</v>
      </c>
      <c r="G16" s="22">
        <v>825</v>
      </c>
      <c r="H16" s="39">
        <f t="shared" si="0"/>
        <v>412.5</v>
      </c>
      <c r="I16" s="23" t="s">
        <v>54</v>
      </c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11039.899999999998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44</v>
      </c>
      <c r="B24" s="38" t="s">
        <v>26</v>
      </c>
      <c r="C24" s="20">
        <v>4260</v>
      </c>
      <c r="D24" s="20">
        <v>4220</v>
      </c>
      <c r="E24" s="20">
        <v>4340</v>
      </c>
      <c r="F24" s="20">
        <v>4220</v>
      </c>
      <c r="G24" s="22">
        <f>100000/C24</f>
        <v>23.474178403755868</v>
      </c>
      <c r="H24" s="39">
        <f>(F24-C24)*G24</f>
        <v>-938.96713615023475</v>
      </c>
      <c r="I24" s="23" t="s">
        <v>13</v>
      </c>
    </row>
    <row r="25" spans="1:9" ht="14.25" customHeight="1">
      <c r="A25" s="19" t="s">
        <v>45</v>
      </c>
      <c r="B25" s="38" t="s">
        <v>29</v>
      </c>
      <c r="C25" s="15">
        <v>459</v>
      </c>
      <c r="D25" s="16">
        <v>463</v>
      </c>
      <c r="E25" s="16">
        <v>450</v>
      </c>
      <c r="F25" s="20">
        <v>454.2</v>
      </c>
      <c r="G25" s="22">
        <f t="shared" ref="G25" si="1">100000/C25</f>
        <v>217.86492374727669</v>
      </c>
      <c r="H25" s="39">
        <f>(C25-F25)*G25</f>
        <v>1045.7516339869305</v>
      </c>
      <c r="I25" s="23" t="s">
        <v>28</v>
      </c>
    </row>
    <row r="26" spans="1:9" ht="14.25" customHeight="1">
      <c r="A26" s="19" t="s">
        <v>46</v>
      </c>
      <c r="B26" s="38" t="s">
        <v>29</v>
      </c>
      <c r="C26" s="16">
        <v>217</v>
      </c>
      <c r="D26" s="16">
        <v>219</v>
      </c>
      <c r="E26" s="16">
        <v>213</v>
      </c>
      <c r="F26" s="20">
        <v>219</v>
      </c>
      <c r="G26" s="22">
        <f t="shared" ref="G26:G27" si="2">100000/C26</f>
        <v>460.82949308755758</v>
      </c>
      <c r="H26" s="39">
        <f>(C26-F26)*G26</f>
        <v>-921.65898617511516</v>
      </c>
      <c r="I26" s="23" t="s">
        <v>13</v>
      </c>
    </row>
    <row r="27" spans="1:9" ht="14.25" customHeight="1">
      <c r="A27" s="19" t="s">
        <v>47</v>
      </c>
      <c r="B27" s="38" t="s">
        <v>19</v>
      </c>
      <c r="C27" s="16">
        <v>702</v>
      </c>
      <c r="D27" s="16">
        <v>695</v>
      </c>
      <c r="E27" s="16">
        <v>718</v>
      </c>
      <c r="F27" s="20">
        <v>714</v>
      </c>
      <c r="G27" s="22">
        <f t="shared" si="2"/>
        <v>142.45014245014244</v>
      </c>
      <c r="H27" s="39">
        <f t="shared" ref="H27:H28" si="3">(F27-C27)*G27</f>
        <v>1709.4017094017092</v>
      </c>
      <c r="I27" s="23" t="s">
        <v>28</v>
      </c>
    </row>
    <row r="28" spans="1:9" ht="14.4" customHeight="1">
      <c r="A28" s="19" t="s">
        <v>48</v>
      </c>
      <c r="B28" s="38" t="s">
        <v>19</v>
      </c>
      <c r="C28" s="16">
        <v>1575</v>
      </c>
      <c r="D28" s="16">
        <v>1560</v>
      </c>
      <c r="E28" s="16">
        <v>1615</v>
      </c>
      <c r="F28" s="20">
        <v>1575</v>
      </c>
      <c r="G28" s="22">
        <f t="shared" ref="G28:G29" si="4">100000/C28</f>
        <v>63.492063492063494</v>
      </c>
      <c r="H28" s="39">
        <f t="shared" si="3"/>
        <v>0</v>
      </c>
      <c r="I28" s="23" t="s">
        <v>18</v>
      </c>
    </row>
    <row r="29" spans="1:9" ht="14.25" customHeight="1">
      <c r="A29" s="19" t="s">
        <v>52</v>
      </c>
      <c r="B29" s="38" t="s">
        <v>29</v>
      </c>
      <c r="C29" s="16">
        <v>426</v>
      </c>
      <c r="D29" s="16">
        <v>430</v>
      </c>
      <c r="E29" s="16">
        <v>418</v>
      </c>
      <c r="F29" s="20">
        <v>425</v>
      </c>
      <c r="G29" s="22">
        <f t="shared" si="4"/>
        <v>234.74178403755869</v>
      </c>
      <c r="H29" s="39">
        <f>(C29-F29)*G29</f>
        <v>234.74178403755869</v>
      </c>
      <c r="I29" s="23" t="s">
        <v>18</v>
      </c>
    </row>
    <row r="30" spans="1:9" ht="14.25" customHeight="1">
      <c r="A30" s="19"/>
      <c r="B30" s="38"/>
      <c r="C30" s="16"/>
      <c r="D30" s="16"/>
      <c r="E30" s="16"/>
      <c r="F30" s="20"/>
      <c r="G30" s="22"/>
      <c r="H30" s="39"/>
      <c r="I30" s="23"/>
    </row>
    <row r="31" spans="1:9" ht="14.25" customHeight="1">
      <c r="A31" s="19"/>
      <c r="B31" s="38"/>
      <c r="C31" s="16"/>
      <c r="D31" s="16"/>
      <c r="E31" s="16"/>
      <c r="F31" s="20"/>
      <c r="G31" s="22"/>
      <c r="H31" s="18"/>
      <c r="I31" s="23"/>
    </row>
    <row r="32" spans="1:9">
      <c r="A32" s="56" t="s">
        <v>10</v>
      </c>
      <c r="B32" s="56"/>
      <c r="C32" s="56"/>
      <c r="D32" s="56"/>
      <c r="E32" s="56"/>
      <c r="F32" s="56"/>
      <c r="G32" s="56"/>
      <c r="H32" s="21">
        <f>SUM(H24:H31)</f>
        <v>1129.2690051008485</v>
      </c>
      <c r="I32" s="24"/>
    </row>
    <row r="33" spans="1:9">
      <c r="A33" s="50" t="s">
        <v>14</v>
      </c>
      <c r="B33" s="50"/>
      <c r="C33" s="50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1" t="s">
        <v>27</v>
      </c>
      <c r="B39" s="51"/>
      <c r="C39" s="51"/>
      <c r="D39" s="51"/>
      <c r="E39" s="51"/>
      <c r="F39" s="51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30</v>
      </c>
      <c r="B41" s="42" t="s">
        <v>50</v>
      </c>
      <c r="C41" s="42" t="s">
        <v>26</v>
      </c>
      <c r="D41" s="41">
        <v>38</v>
      </c>
      <c r="E41" s="40">
        <v>30</v>
      </c>
      <c r="F41" s="43">
        <v>52</v>
      </c>
      <c r="G41" s="5"/>
      <c r="H41" s="30"/>
      <c r="I41" s="14"/>
    </row>
    <row r="42" spans="1:9">
      <c r="A42" s="38"/>
      <c r="B42" s="42"/>
      <c r="C42" s="42"/>
      <c r="D42" s="41"/>
      <c r="E42" s="40"/>
      <c r="F42" s="43"/>
      <c r="G42" s="5"/>
      <c r="H42" s="30"/>
      <c r="I42" s="14"/>
    </row>
    <row r="43" spans="1:9">
      <c r="A43" s="38"/>
      <c r="B43" s="42"/>
      <c r="C43" s="42"/>
      <c r="D43" s="41"/>
      <c r="E43" s="40"/>
      <c r="F43" s="43"/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44"/>
      <c r="C48" s="45"/>
      <c r="D48" s="35"/>
      <c r="E48" s="36"/>
      <c r="F48" s="37"/>
      <c r="G48" s="5"/>
      <c r="H48" s="30"/>
      <c r="I48" s="14"/>
    </row>
    <row r="49" spans="1:9">
      <c r="A49" s="12"/>
      <c r="C49" s="5"/>
      <c r="D49" s="3"/>
      <c r="E49" s="3"/>
      <c r="F49" s="3"/>
      <c r="G49" s="3"/>
      <c r="H49" s="30"/>
      <c r="I49" s="14"/>
    </row>
    <row r="50" spans="1:9" ht="15" customHeight="1">
      <c r="A50" s="51" t="s">
        <v>21</v>
      </c>
      <c r="B50" s="51"/>
      <c r="C50" s="51"/>
      <c r="D50" s="51"/>
      <c r="E50" s="51"/>
      <c r="F50" s="51"/>
      <c r="G50" s="51"/>
      <c r="H50" s="11"/>
      <c r="I50" s="14"/>
    </row>
    <row r="51" spans="1:9">
      <c r="A51" s="34" t="s">
        <v>23</v>
      </c>
      <c r="B51" s="34" t="s">
        <v>1</v>
      </c>
      <c r="C51" s="34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2"/>
      <c r="I51" s="14"/>
    </row>
    <row r="52" spans="1:9">
      <c r="A52" s="38" t="s">
        <v>25</v>
      </c>
      <c r="B52" s="42" t="s">
        <v>31</v>
      </c>
      <c r="C52" s="42" t="s">
        <v>19</v>
      </c>
      <c r="D52" s="41">
        <v>7410</v>
      </c>
      <c r="E52" s="40">
        <v>7420</v>
      </c>
      <c r="F52" s="39">
        <f>+(50000/D52)*(E52-D52)</f>
        <v>67.476383265856953</v>
      </c>
      <c r="G52" s="16" t="s">
        <v>18</v>
      </c>
    </row>
    <row r="53" spans="1:9">
      <c r="A53" s="38" t="s">
        <v>25</v>
      </c>
      <c r="B53" s="42" t="s">
        <v>34</v>
      </c>
      <c r="C53" s="42" t="s">
        <v>19</v>
      </c>
      <c r="D53" s="41">
        <v>5111</v>
      </c>
      <c r="E53" s="40">
        <v>5120</v>
      </c>
      <c r="F53" s="39">
        <f>+(50000/D53)*(E53-D53)</f>
        <v>88.04539229113675</v>
      </c>
      <c r="G53" s="16" t="s">
        <v>18</v>
      </c>
    </row>
    <row r="54" spans="1:9">
      <c r="A54" s="38" t="s">
        <v>30</v>
      </c>
      <c r="B54" s="42" t="s">
        <v>50</v>
      </c>
      <c r="C54" s="42" t="s">
        <v>26</v>
      </c>
      <c r="D54" s="41">
        <v>38</v>
      </c>
      <c r="E54" s="40">
        <v>47.5</v>
      </c>
      <c r="F54" s="39">
        <f>325*(E54-D54)</f>
        <v>3087.5</v>
      </c>
      <c r="G54" s="16" t="s">
        <v>28</v>
      </c>
    </row>
    <row r="55" spans="1:9">
      <c r="A55" s="38"/>
      <c r="B55" s="42"/>
      <c r="C55" s="42"/>
      <c r="D55" s="41"/>
      <c r="E55" s="40"/>
      <c r="F55" s="39"/>
      <c r="G55" s="16"/>
    </row>
    <row r="56" spans="1:9">
      <c r="A56" s="38"/>
      <c r="B56" s="42"/>
      <c r="C56" s="42"/>
      <c r="D56" s="41"/>
      <c r="E56" s="40"/>
      <c r="F56" s="39"/>
      <c r="G56" s="16"/>
    </row>
    <row r="57" spans="1:9">
      <c r="A57" s="38"/>
      <c r="B57" s="42"/>
      <c r="C57" s="42"/>
      <c r="D57" s="41"/>
      <c r="E57" s="40"/>
      <c r="F57" s="39"/>
      <c r="G57" s="16"/>
      <c r="I57" s="14"/>
    </row>
    <row r="58" spans="1:9">
      <c r="A58" s="53" t="s">
        <v>10</v>
      </c>
      <c r="B58" s="54"/>
      <c r="C58" s="54"/>
      <c r="D58" s="54"/>
      <c r="E58" s="55"/>
      <c r="F58" s="33">
        <f>SUM(F52:F57)</f>
        <v>3243.0217755569938</v>
      </c>
      <c r="I58" s="14"/>
    </row>
    <row r="59" spans="1:9">
      <c r="A59" s="52" t="s">
        <v>22</v>
      </c>
      <c r="B59" s="50"/>
      <c r="C59" s="50"/>
      <c r="F59" s="13"/>
      <c r="I59" s="14"/>
    </row>
    <row r="60" spans="1:9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7" t="s">
        <v>17</v>
      </c>
      <c r="B65" s="48"/>
      <c r="C65" s="48"/>
      <c r="D65" s="48"/>
      <c r="E65" s="48"/>
      <c r="F65" s="48"/>
      <c r="G65" s="49"/>
      <c r="I65" s="14"/>
    </row>
    <row r="66" spans="1:9" ht="14.4" customHeight="1">
      <c r="A66" s="34" t="s">
        <v>11</v>
      </c>
      <c r="B66" s="34" t="s">
        <v>1</v>
      </c>
      <c r="C66" s="34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38" t="s">
        <v>25</v>
      </c>
      <c r="B67" s="42" t="s">
        <v>32</v>
      </c>
      <c r="C67" s="42" t="s">
        <v>26</v>
      </c>
      <c r="D67" s="41">
        <v>834</v>
      </c>
      <c r="E67" s="40">
        <v>781</v>
      </c>
      <c r="F67" s="43">
        <v>900</v>
      </c>
    </row>
    <row r="68" spans="1:9">
      <c r="A68" s="38" t="s">
        <v>25</v>
      </c>
      <c r="B68" s="42" t="s">
        <v>33</v>
      </c>
      <c r="C68" s="42" t="s">
        <v>26</v>
      </c>
      <c r="D68" s="41">
        <v>1723</v>
      </c>
      <c r="E68" s="40">
        <v>1670</v>
      </c>
      <c r="F68" s="43">
        <v>1820</v>
      </c>
    </row>
  </sheetData>
  <mergeCells count="11">
    <mergeCell ref="A18:G18"/>
    <mergeCell ref="A2:I2"/>
    <mergeCell ref="A22:I22"/>
    <mergeCell ref="A3:I3"/>
    <mergeCell ref="A32:G32"/>
    <mergeCell ref="A65:G65"/>
    <mergeCell ref="A33:C33"/>
    <mergeCell ref="A50:G50"/>
    <mergeCell ref="A59:C59"/>
    <mergeCell ref="A39:F39"/>
    <mergeCell ref="A58:E58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2025-01-24T10:09:04Z</dcterms:modified>
</cp:coreProperties>
</file>