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/>
  <c r="G31"/>
  <c r="H31" s="1"/>
  <c r="F54"/>
  <c r="F52"/>
  <c r="F53"/>
  <c r="H10"/>
  <c r="H11"/>
  <c r="H12"/>
  <c r="H13"/>
  <c r="H14"/>
  <c r="G30"/>
  <c r="H30" s="1"/>
  <c r="G28"/>
  <c r="H28" s="1"/>
  <c r="G29"/>
  <c r="H29" s="1"/>
  <c r="G26"/>
  <c r="H26" s="1"/>
  <c r="G27"/>
  <c r="H27" s="1"/>
  <c r="H8"/>
  <c r="H9"/>
  <c r="H5"/>
  <c r="H6" l="1"/>
  <c r="H7"/>
  <c r="G25" l="1"/>
  <c r="H25" s="1"/>
  <c r="G24"/>
  <c r="H24" s="1"/>
  <c r="H32" l="1"/>
  <c r="H18"/>
  <c r="F57" l="1"/>
</calcChain>
</file>

<file path=xl/sharedStrings.xml><?xml version="1.0" encoding="utf-8"?>
<sst xmlns="http://schemas.openxmlformats.org/spreadsheetml/2006/main" count="145" uniqueCount="59">
  <si>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</si>
  <si>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</si>
  <si>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</si>
  <si>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</si>
  <si>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</si>
  <si>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</si>
  <si>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</si>
  <si>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</si>
  <si>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</si>
  <si>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</si>
  <si>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</si>
  <si>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</si>
  <si>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</si>
  <si>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</si>
  <si>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</si>
  <si>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</si>
  <si>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</si>
  <si>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</si>
  <si>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</si>
  <si>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</si>
  <si>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</si>
  <si>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</si>
  <si>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</si>
  <si>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</si>
  <si>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</si>
  <si>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</si>
  <si>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</si>
  <si>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</si>
  <si>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</si>
  <si>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</si>
  <si>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OPTION STRATEGY</t>
  </si>
  <si>
    <t>CLOSE</t>
  </si>
  <si>
    <t>BAJFINANCE</t>
  </si>
  <si>
    <t>CENTURYPLY</t>
  </si>
  <si>
    <t>NIFTY 23150 CALL</t>
  </si>
  <si>
    <t>EXIT</t>
  </si>
  <si>
    <t>ZENSARTECH</t>
  </si>
  <si>
    <t>BSOFT</t>
  </si>
  <si>
    <t>REDINGTON</t>
  </si>
  <si>
    <t>OFSS</t>
  </si>
  <si>
    <t>RCF</t>
  </si>
  <si>
    <t>SONATASOFT</t>
  </si>
  <si>
    <t>POONAWALLA</t>
  </si>
  <si>
    <t>LTTS 5450 CALL</t>
  </si>
  <si>
    <t>MPHASIS 2850 CALL</t>
  </si>
  <si>
    <t>AUROPHARMA 1220 CALL</t>
  </si>
  <si>
    <t>BANKNIFTY 48800 CALL</t>
  </si>
  <si>
    <t>BSE 5900 CALL</t>
  </si>
  <si>
    <t>BRITANNIA 5000 CALL</t>
  </si>
  <si>
    <t>MIDCPNIFTY 12200 CALL</t>
  </si>
  <si>
    <t>NIFTY 23250 CALL</t>
  </si>
  <si>
    <t>GRASIM 2440 CALL</t>
  </si>
  <si>
    <t>TECHM BULL PUT SPREAD; SIMULTANEOUSLY SELL 1720 PUT AT 28 N BUY 1680 PUT AT 12</t>
  </si>
  <si>
    <t>SUNPHARMA 1820 LONG CALL OPTION</t>
  </si>
  <si>
    <t>EICHERMOTOR 5100 LONG CALL OPTION</t>
  </si>
  <si>
    <t>TECHM</t>
  </si>
  <si>
    <t xml:space="preserve">EICHERMOTOR  </t>
  </si>
  <si>
    <t>AMBUJACEM</t>
  </si>
  <si>
    <t>NIFTY 23200 CALL - EXPIRY TRADE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</si>
</sst>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topLeftCell="A49" zoomScaleNormal="100" workbookViewId="0">
      <selection activeCell="I55" sqref="I55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43</v>
      </c>
      <c r="B5" s="38" t="s">
        <v>26</v>
      </c>
      <c r="C5" s="20">
        <v>76</v>
      </c>
      <c r="D5" s="20">
        <v>65</v>
      </c>
      <c r="E5" s="20">
        <v>95</v>
      </c>
      <c r="F5" s="20">
        <v>87</v>
      </c>
      <c r="G5" s="22">
        <v>100</v>
      </c>
      <c r="H5" s="39">
        <f t="shared" ref="H5:H15" si="0">+G5*(F5-C5)</f>
        <v>1100</v>
      </c>
      <c r="I5" s="23" t="s">
        <v>28</v>
      </c>
    </row>
    <row r="6" spans="1:9">
      <c r="A6" s="19" t="s">
        <v>34</v>
      </c>
      <c r="B6" s="38" t="s">
        <v>19</v>
      </c>
      <c r="C6" s="38">
        <v>60</v>
      </c>
      <c r="D6" s="16">
        <v>40</v>
      </c>
      <c r="E6" s="16">
        <v>100</v>
      </c>
      <c r="F6" s="20">
        <v>92</v>
      </c>
      <c r="G6" s="22">
        <v>75</v>
      </c>
      <c r="H6" s="39">
        <f t="shared" si="0"/>
        <v>2400</v>
      </c>
      <c r="I6" s="23" t="s">
        <v>28</v>
      </c>
    </row>
    <row r="7" spans="1:9">
      <c r="A7" s="19" t="s">
        <v>44</v>
      </c>
      <c r="B7" s="38" t="s">
        <v>19</v>
      </c>
      <c r="C7" s="16">
        <v>80</v>
      </c>
      <c r="D7" s="16">
        <v>75</v>
      </c>
      <c r="E7" s="16">
        <v>92</v>
      </c>
      <c r="F7" s="16">
        <v>92</v>
      </c>
      <c r="G7" s="22">
        <v>275</v>
      </c>
      <c r="H7" s="39">
        <f t="shared" si="0"/>
        <v>3300</v>
      </c>
      <c r="I7" s="23" t="s">
        <v>28</v>
      </c>
    </row>
    <row r="8" spans="1:9">
      <c r="A8" s="19" t="s">
        <v>45</v>
      </c>
      <c r="B8" s="38" t="s">
        <v>19</v>
      </c>
      <c r="C8" s="16">
        <v>25.5</v>
      </c>
      <c r="D8" s="16">
        <v>22.5</v>
      </c>
      <c r="E8" s="16">
        <v>32</v>
      </c>
      <c r="F8" s="16">
        <v>28</v>
      </c>
      <c r="G8" s="22">
        <v>550</v>
      </c>
      <c r="H8" s="39">
        <f t="shared" si="0"/>
        <v>1375</v>
      </c>
      <c r="I8" s="23" t="s">
        <v>28</v>
      </c>
    </row>
    <row r="9" spans="1:9">
      <c r="A9" s="19" t="s">
        <v>46</v>
      </c>
      <c r="B9" s="38" t="s">
        <v>19</v>
      </c>
      <c r="C9" s="16">
        <v>580</v>
      </c>
      <c r="D9" s="16">
        <v>480</v>
      </c>
      <c r="E9" s="16">
        <v>780</v>
      </c>
      <c r="F9" s="16">
        <v>480</v>
      </c>
      <c r="G9" s="22">
        <v>15</v>
      </c>
      <c r="H9" s="39">
        <f t="shared" si="0"/>
        <v>-1500</v>
      </c>
      <c r="I9" s="23" t="s">
        <v>13</v>
      </c>
    </row>
    <row r="10" spans="1:9">
      <c r="A10" s="19" t="s">
        <v>47</v>
      </c>
      <c r="B10" s="38" t="s">
        <v>19</v>
      </c>
      <c r="C10" s="16">
        <v>116</v>
      </c>
      <c r="D10" s="16">
        <v>105</v>
      </c>
      <c r="E10" s="16">
        <v>135</v>
      </c>
      <c r="F10" s="16">
        <v>135</v>
      </c>
      <c r="G10" s="22">
        <v>125</v>
      </c>
      <c r="H10" s="39">
        <f t="shared" si="0"/>
        <v>2375</v>
      </c>
      <c r="I10" s="23" t="s">
        <v>28</v>
      </c>
    </row>
    <row r="11" spans="1:9">
      <c r="A11" s="19" t="s">
        <v>48</v>
      </c>
      <c r="B11" s="38" t="s">
        <v>19</v>
      </c>
      <c r="C11" s="16">
        <v>78</v>
      </c>
      <c r="D11" s="16">
        <v>66</v>
      </c>
      <c r="E11" s="16">
        <v>96</v>
      </c>
      <c r="F11" s="16">
        <v>79</v>
      </c>
      <c r="G11" s="22">
        <v>100</v>
      </c>
      <c r="H11" s="39">
        <f t="shared" si="0"/>
        <v>100</v>
      </c>
      <c r="I11" s="23" t="s">
        <v>18</v>
      </c>
    </row>
    <row r="12" spans="1:9">
      <c r="A12" s="19" t="s">
        <v>49</v>
      </c>
      <c r="B12" s="38" t="s">
        <v>19</v>
      </c>
      <c r="C12" s="16">
        <v>160</v>
      </c>
      <c r="D12" s="16">
        <v>130</v>
      </c>
      <c r="E12" s="16">
        <v>220</v>
      </c>
      <c r="F12" s="16">
        <v>163</v>
      </c>
      <c r="G12" s="22">
        <v>50</v>
      </c>
      <c r="H12" s="39">
        <f t="shared" si="0"/>
        <v>150</v>
      </c>
      <c r="I12" s="23" t="s">
        <v>35</v>
      </c>
    </row>
    <row r="13" spans="1:9">
      <c r="A13" s="19" t="s">
        <v>50</v>
      </c>
      <c r="B13" s="38" t="s">
        <v>19</v>
      </c>
      <c r="C13" s="16">
        <v>18</v>
      </c>
      <c r="D13" s="16">
        <v>0.05</v>
      </c>
      <c r="E13" s="16">
        <v>60</v>
      </c>
      <c r="F13" s="16">
        <v>0</v>
      </c>
      <c r="G13" s="22">
        <v>75</v>
      </c>
      <c r="H13" s="39">
        <f t="shared" si="0"/>
        <v>-1350</v>
      </c>
      <c r="I13" s="23" t="s">
        <v>13</v>
      </c>
    </row>
    <row r="14" spans="1:9">
      <c r="A14" s="19" t="s">
        <v>51</v>
      </c>
      <c r="B14" s="38" t="s">
        <v>19</v>
      </c>
      <c r="C14" s="16">
        <v>28</v>
      </c>
      <c r="D14" s="16">
        <v>23</v>
      </c>
      <c r="E14" s="16">
        <v>40</v>
      </c>
      <c r="F14" s="16">
        <v>40</v>
      </c>
      <c r="G14" s="22">
        <v>250</v>
      </c>
      <c r="H14" s="39">
        <f t="shared" si="0"/>
        <v>3000</v>
      </c>
      <c r="I14" s="23" t="s">
        <v>28</v>
      </c>
    </row>
    <row r="15" spans="1:9">
      <c r="A15" s="19" t="s">
        <v>58</v>
      </c>
      <c r="B15" s="38" t="s">
        <v>19</v>
      </c>
      <c r="C15" s="16">
        <v>8</v>
      </c>
      <c r="D15" s="16">
        <v>0.05</v>
      </c>
      <c r="E15" s="16">
        <v>30</v>
      </c>
      <c r="F15" s="16">
        <v>5.6</v>
      </c>
      <c r="G15" s="22">
        <v>75</v>
      </c>
      <c r="H15" s="39">
        <f t="shared" si="0"/>
        <v>-180.00000000000003</v>
      </c>
      <c r="I15" s="23" t="s">
        <v>31</v>
      </c>
    </row>
    <row r="16" spans="1:9">
      <c r="A16" s="19"/>
      <c r="B16" s="38"/>
      <c r="C16" s="16"/>
      <c r="D16" s="16"/>
      <c r="E16" s="16"/>
      <c r="F16" s="16"/>
      <c r="G16" s="22"/>
      <c r="H16" s="39"/>
      <c r="I16" s="23"/>
    </row>
    <row r="17" spans="1:9">
      <c r="A17" s="19"/>
      <c r="B17" s="38"/>
      <c r="C17" s="16"/>
      <c r="D17" s="16"/>
      <c r="E17" s="16"/>
      <c r="F17" s="16"/>
      <c r="G17" s="22"/>
      <c r="H17" s="39"/>
      <c r="I17" s="23"/>
    </row>
    <row r="18" spans="1:9">
      <c r="A18" s="56" t="s">
        <v>10</v>
      </c>
      <c r="B18" s="56"/>
      <c r="C18" s="56"/>
      <c r="D18" s="56"/>
      <c r="E18" s="56"/>
      <c r="F18" s="56"/>
      <c r="G18" s="56"/>
      <c r="H18" s="21">
        <f>SUM(H5:H17)</f>
        <v>10770</v>
      </c>
      <c r="I18" s="24"/>
    </row>
    <row r="19" spans="1:9">
      <c r="A19" s="27"/>
      <c r="B19" s="27"/>
      <c r="C19" s="27"/>
      <c r="D19" s="27"/>
      <c r="E19" s="27"/>
      <c r="F19" s="27"/>
      <c r="G19" s="27"/>
      <c r="H19" s="28"/>
      <c r="I19" s="29"/>
    </row>
    <row r="20" spans="1:9">
      <c r="A20" s="27"/>
      <c r="C20" s="27"/>
      <c r="D20" s="27"/>
      <c r="E20" s="27"/>
      <c r="F20" s="27"/>
      <c r="G20" s="27"/>
      <c r="H20" s="28"/>
      <c r="I20" s="29"/>
    </row>
    <row r="21" spans="1:9">
      <c r="A21" s="2"/>
      <c r="I21" s="6"/>
    </row>
    <row r="22" spans="1:9">
      <c r="A22" s="51" t="s">
        <v>20</v>
      </c>
      <c r="B22" s="51"/>
      <c r="C22" s="51"/>
      <c r="D22" s="51"/>
      <c r="E22" s="51"/>
      <c r="F22" s="51"/>
      <c r="G22" s="51"/>
      <c r="H22" s="51"/>
      <c r="I22" s="51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36</v>
      </c>
      <c r="B24" s="38" t="s">
        <v>26</v>
      </c>
      <c r="C24" s="20">
        <v>787</v>
      </c>
      <c r="D24" s="20">
        <v>780</v>
      </c>
      <c r="E24" s="20">
        <v>805</v>
      </c>
      <c r="F24" s="20">
        <v>801</v>
      </c>
      <c r="G24" s="22">
        <f>100000/C24</f>
        <v>127.06480304955528</v>
      </c>
      <c r="H24" s="39">
        <f>(F24-C24)*G24</f>
        <v>1778.9072426937739</v>
      </c>
      <c r="I24" s="23" t="s">
        <v>28</v>
      </c>
    </row>
    <row r="25" spans="1:9" ht="14.25" customHeight="1">
      <c r="A25" s="19" t="s">
        <v>37</v>
      </c>
      <c r="B25" s="38" t="s">
        <v>19</v>
      </c>
      <c r="C25" s="15">
        <v>538</v>
      </c>
      <c r="D25" s="16">
        <v>533</v>
      </c>
      <c r="E25" s="16">
        <v>550</v>
      </c>
      <c r="F25" s="20">
        <v>544.5</v>
      </c>
      <c r="G25" s="22">
        <f t="shared" ref="G25" si="1">100000/C25</f>
        <v>185.87360594795538</v>
      </c>
      <c r="H25" s="39">
        <f>(F25-C25)*G25</f>
        <v>1208.1784386617101</v>
      </c>
      <c r="I25" s="23" t="s">
        <v>28</v>
      </c>
    </row>
    <row r="26" spans="1:9" ht="14.25" customHeight="1">
      <c r="A26" s="19" t="s">
        <v>38</v>
      </c>
      <c r="B26" s="38" t="s">
        <v>19</v>
      </c>
      <c r="C26" s="16">
        <v>226.4</v>
      </c>
      <c r="D26" s="16">
        <v>224</v>
      </c>
      <c r="E26" s="16">
        <v>230</v>
      </c>
      <c r="F26" s="20">
        <v>224</v>
      </c>
      <c r="G26" s="22">
        <f t="shared" ref="G26:G27" si="2">100000/C26</f>
        <v>441.69611307420496</v>
      </c>
      <c r="H26" s="39">
        <f t="shared" ref="H26:H31" si="3">(F26-C26)*G26</f>
        <v>-1060.0706713780944</v>
      </c>
      <c r="I26" s="23" t="s">
        <v>13</v>
      </c>
    </row>
    <row r="27" spans="1:9" ht="14.25" customHeight="1">
      <c r="A27" s="19" t="s">
        <v>39</v>
      </c>
      <c r="B27" s="38" t="s">
        <v>19</v>
      </c>
      <c r="C27" s="16">
        <v>10120</v>
      </c>
      <c r="D27" s="16">
        <v>10000</v>
      </c>
      <c r="E27" s="16">
        <v>10300</v>
      </c>
      <c r="F27" s="20">
        <v>10230</v>
      </c>
      <c r="G27" s="22">
        <f t="shared" si="2"/>
        <v>9.8814229249011856</v>
      </c>
      <c r="H27" s="39">
        <f t="shared" si="3"/>
        <v>1086.9565217391305</v>
      </c>
      <c r="I27" s="23" t="s">
        <v>28</v>
      </c>
    </row>
    <row r="28" spans="1:9" ht="14.4" customHeight="1">
      <c r="A28" s="19" t="s">
        <v>40</v>
      </c>
      <c r="B28" s="38" t="s">
        <v>19</v>
      </c>
      <c r="C28" s="16">
        <v>171.5</v>
      </c>
      <c r="D28" s="16">
        <v>169.8</v>
      </c>
      <c r="E28" s="16">
        <v>176</v>
      </c>
      <c r="F28" s="20">
        <v>169.8</v>
      </c>
      <c r="G28" s="22">
        <f t="shared" ref="G28:G31" si="4">100000/C28</f>
        <v>583.09037900874637</v>
      </c>
      <c r="H28" s="39">
        <f t="shared" si="3"/>
        <v>-991.25364431486219</v>
      </c>
      <c r="I28" s="23" t="s">
        <v>13</v>
      </c>
    </row>
    <row r="29" spans="1:9" ht="14.25" customHeight="1">
      <c r="A29" s="19" t="s">
        <v>41</v>
      </c>
      <c r="B29" s="38" t="s">
        <v>19</v>
      </c>
      <c r="C29" s="16">
        <v>586</v>
      </c>
      <c r="D29" s="16">
        <v>580</v>
      </c>
      <c r="E29" s="16">
        <v>600</v>
      </c>
      <c r="F29" s="20">
        <v>595.5</v>
      </c>
      <c r="G29" s="22">
        <f t="shared" si="4"/>
        <v>170.64846416382252</v>
      </c>
      <c r="H29" s="39">
        <f t="shared" si="3"/>
        <v>1621.1604095563139</v>
      </c>
      <c r="I29" s="23" t="s">
        <v>28</v>
      </c>
    </row>
    <row r="30" spans="1:9" ht="14.25" customHeight="1">
      <c r="A30" s="19" t="s">
        <v>42</v>
      </c>
      <c r="B30" s="38" t="s">
        <v>19</v>
      </c>
      <c r="C30" s="16">
        <v>333.4</v>
      </c>
      <c r="D30" s="16">
        <v>330</v>
      </c>
      <c r="E30" s="16">
        <v>340</v>
      </c>
      <c r="F30" s="20">
        <v>332.5</v>
      </c>
      <c r="G30" s="22">
        <f t="shared" si="4"/>
        <v>299.94001199760049</v>
      </c>
      <c r="H30" s="39">
        <f t="shared" si="3"/>
        <v>-269.94601079783365</v>
      </c>
      <c r="I30" s="23" t="s">
        <v>35</v>
      </c>
    </row>
    <row r="31" spans="1:9" ht="14.25" customHeight="1">
      <c r="A31" s="19" t="s">
        <v>57</v>
      </c>
      <c r="B31" s="38" t="s">
        <v>19</v>
      </c>
      <c r="C31" s="16">
        <v>545</v>
      </c>
      <c r="D31" s="16">
        <v>540</v>
      </c>
      <c r="E31" s="16">
        <v>556</v>
      </c>
      <c r="F31" s="20">
        <v>551.29999999999995</v>
      </c>
      <c r="G31" s="22">
        <f t="shared" si="4"/>
        <v>183.48623853211009</v>
      </c>
      <c r="H31" s="18">
        <f t="shared" si="3"/>
        <v>1155.9633027522852</v>
      </c>
      <c r="I31" s="23" t="s">
        <v>28</v>
      </c>
    </row>
    <row r="32" spans="1:9">
      <c r="A32" s="56" t="s">
        <v>10</v>
      </c>
      <c r="B32" s="56"/>
      <c r="C32" s="56"/>
      <c r="D32" s="56"/>
      <c r="E32" s="56"/>
      <c r="F32" s="56"/>
      <c r="G32" s="56"/>
      <c r="H32" s="21">
        <f>SUM(H24:H31)</f>
        <v>4529.8955889124227</v>
      </c>
      <c r="I32" s="24"/>
    </row>
    <row r="33" spans="1:9">
      <c r="A33" s="50" t="s">
        <v>14</v>
      </c>
      <c r="B33" s="50"/>
      <c r="C33" s="50"/>
      <c r="I33" s="6"/>
    </row>
    <row r="34" spans="1:9">
      <c r="A34" s="26"/>
      <c r="B34" s="26"/>
      <c r="C34" s="26"/>
      <c r="I34" s="6"/>
    </row>
    <row r="35" spans="1:9">
      <c r="A35" s="26"/>
      <c r="B35" s="46"/>
      <c r="C35" s="26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51" t="s">
        <v>27</v>
      </c>
      <c r="B39" s="51"/>
      <c r="C39" s="51"/>
      <c r="D39" s="51"/>
      <c r="E39" s="51"/>
      <c r="F39" s="51"/>
      <c r="G39" s="11"/>
      <c r="H39" s="30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1"/>
      <c r="I40" s="6"/>
    </row>
    <row r="41" spans="1:9">
      <c r="A41" s="38" t="s">
        <v>25</v>
      </c>
      <c r="B41" s="42" t="s">
        <v>55</v>
      </c>
      <c r="C41" s="42" t="s">
        <v>26</v>
      </c>
      <c r="D41" s="41">
        <v>1723</v>
      </c>
      <c r="E41" s="40">
        <v>1670</v>
      </c>
      <c r="F41" s="43">
        <v>1820</v>
      </c>
      <c r="G41" s="5"/>
      <c r="H41" s="30"/>
      <c r="I41" s="14"/>
    </row>
    <row r="42" spans="1:9">
      <c r="A42" s="38" t="s">
        <v>25</v>
      </c>
      <c r="B42" s="42" t="s">
        <v>56</v>
      </c>
      <c r="C42" s="42" t="s">
        <v>19</v>
      </c>
      <c r="D42" s="41">
        <v>5111</v>
      </c>
      <c r="E42" s="40">
        <v>5015</v>
      </c>
      <c r="F42" s="43">
        <v>5260</v>
      </c>
      <c r="G42" s="5"/>
      <c r="H42" s="30"/>
      <c r="I42" s="14"/>
    </row>
    <row r="43" spans="1:9">
      <c r="A43" s="38" t="s">
        <v>30</v>
      </c>
      <c r="B43" s="42" t="s">
        <v>52</v>
      </c>
      <c r="C43" s="42" t="s">
        <v>29</v>
      </c>
      <c r="D43" s="41">
        <v>16</v>
      </c>
      <c r="E43" s="40">
        <v>22</v>
      </c>
      <c r="F43" s="43">
        <v>5</v>
      </c>
      <c r="G43" s="5"/>
      <c r="H43" s="30"/>
      <c r="I43" s="14"/>
    </row>
    <row r="44" spans="1:9">
      <c r="A44" s="38" t="s">
        <v>30</v>
      </c>
      <c r="B44" s="42" t="s">
        <v>53</v>
      </c>
      <c r="C44" s="42" t="s">
        <v>19</v>
      </c>
      <c r="D44" s="41">
        <v>20</v>
      </c>
      <c r="E44" s="40">
        <v>14</v>
      </c>
      <c r="F44" s="43">
        <v>32</v>
      </c>
      <c r="G44" s="5"/>
      <c r="H44" s="30"/>
      <c r="I44" s="14"/>
    </row>
    <row r="45" spans="1:9">
      <c r="A45" s="38" t="s">
        <v>30</v>
      </c>
      <c r="B45" s="42" t="s">
        <v>54</v>
      </c>
      <c r="C45" s="42" t="s">
        <v>19</v>
      </c>
      <c r="D45" s="41">
        <v>62</v>
      </c>
      <c r="E45" s="40">
        <v>47</v>
      </c>
      <c r="F45" s="43">
        <v>90</v>
      </c>
      <c r="G45" s="5"/>
      <c r="H45" s="30"/>
      <c r="I45" s="14"/>
    </row>
    <row r="46" spans="1:9">
      <c r="A46" s="38"/>
      <c r="B46" s="42"/>
      <c r="C46" s="42"/>
      <c r="D46" s="41"/>
      <c r="E46" s="40"/>
      <c r="F46" s="43"/>
      <c r="G46" s="5"/>
      <c r="H46" s="30"/>
      <c r="I46" s="14"/>
    </row>
    <row r="47" spans="1:9">
      <c r="A47" s="44"/>
      <c r="C47" s="45"/>
      <c r="D47" s="35"/>
      <c r="E47" s="36"/>
      <c r="F47" s="37"/>
      <c r="G47" s="5"/>
      <c r="H47" s="30"/>
      <c r="I47" s="14"/>
    </row>
    <row r="48" spans="1:9">
      <c r="A48" s="44"/>
      <c r="C48" s="45"/>
      <c r="D48" s="35"/>
      <c r="E48" s="36"/>
      <c r="F48" s="37"/>
      <c r="G48" s="5"/>
      <c r="H48" s="30"/>
      <c r="I48" s="14"/>
    </row>
    <row r="49" spans="1:9">
      <c r="A49" s="12"/>
      <c r="C49" s="5"/>
      <c r="D49" s="3"/>
      <c r="E49" s="3"/>
      <c r="F49" s="3"/>
      <c r="G49" s="3"/>
      <c r="H49" s="30"/>
      <c r="I49" s="14"/>
    </row>
    <row r="50" spans="1:9" ht="15" customHeight="1">
      <c r="A50" s="51" t="s">
        <v>21</v>
      </c>
      <c r="B50" s="51"/>
      <c r="C50" s="51"/>
      <c r="D50" s="51"/>
      <c r="E50" s="51"/>
      <c r="F50" s="51"/>
      <c r="G50" s="51"/>
      <c r="H50" s="11"/>
      <c r="I50" s="14"/>
    </row>
    <row r="51" spans="1:9">
      <c r="A51" s="34" t="s">
        <v>23</v>
      </c>
      <c r="B51" s="34" t="s">
        <v>1</v>
      </c>
      <c r="C51" s="34" t="s">
        <v>2</v>
      </c>
      <c r="D51" s="17" t="s">
        <v>3</v>
      </c>
      <c r="E51" s="17" t="s">
        <v>12</v>
      </c>
      <c r="F51" s="17" t="s">
        <v>15</v>
      </c>
      <c r="G51" s="25" t="s">
        <v>9</v>
      </c>
      <c r="H51" s="32"/>
      <c r="I51" s="14"/>
    </row>
    <row r="52" spans="1:9">
      <c r="A52" s="38" t="s">
        <v>30</v>
      </c>
      <c r="B52" s="42" t="s">
        <v>53</v>
      </c>
      <c r="C52" s="42" t="s">
        <v>19</v>
      </c>
      <c r="D52" s="41">
        <v>20</v>
      </c>
      <c r="E52" s="40">
        <v>26.2</v>
      </c>
      <c r="F52" s="39">
        <f>350*(E52-D52)</f>
        <v>2169.9999999999995</v>
      </c>
      <c r="G52" s="16" t="s">
        <v>28</v>
      </c>
    </row>
    <row r="53" spans="1:9">
      <c r="A53" s="38" t="s">
        <v>30</v>
      </c>
      <c r="B53" s="42" t="s">
        <v>54</v>
      </c>
      <c r="C53" s="42" t="s">
        <v>19</v>
      </c>
      <c r="D53" s="41">
        <v>62</v>
      </c>
      <c r="E53" s="40">
        <v>85</v>
      </c>
      <c r="F53" s="39">
        <f>175*(E53-D53)</f>
        <v>4025</v>
      </c>
      <c r="G53" s="16" t="s">
        <v>28</v>
      </c>
    </row>
    <row r="54" spans="1:9">
      <c r="A54" s="38" t="s">
        <v>30</v>
      </c>
      <c r="B54" s="42" t="s">
        <v>52</v>
      </c>
      <c r="C54" s="42" t="s">
        <v>29</v>
      </c>
      <c r="D54" s="41">
        <v>16</v>
      </c>
      <c r="E54" s="40">
        <v>12</v>
      </c>
      <c r="F54" s="39">
        <f>600*(D54-E54)</f>
        <v>2400</v>
      </c>
      <c r="G54" s="16" t="s">
        <v>28</v>
      </c>
    </row>
    <row r="55" spans="1:9">
      <c r="A55" s="38"/>
      <c r="B55" s="42"/>
      <c r="C55" s="42"/>
      <c r="D55" s="41"/>
      <c r="E55" s="40"/>
      <c r="F55" s="39"/>
      <c r="G55" s="16"/>
    </row>
    <row r="56" spans="1:9">
      <c r="A56" s="38"/>
      <c r="B56" s="42"/>
      <c r="C56" s="42"/>
      <c r="D56" s="41"/>
      <c r="E56" s="40"/>
      <c r="F56" s="39"/>
      <c r="G56" s="16"/>
      <c r="I56" s="14"/>
    </row>
    <row r="57" spans="1:9">
      <c r="A57" s="53" t="s">
        <v>10</v>
      </c>
      <c r="B57" s="54"/>
      <c r="C57" s="54"/>
      <c r="D57" s="54"/>
      <c r="E57" s="55"/>
      <c r="F57" s="33">
        <f>SUM(F52:F56)</f>
        <v>8595</v>
      </c>
      <c r="I57" s="14"/>
    </row>
    <row r="58" spans="1:9">
      <c r="A58" s="52" t="s">
        <v>22</v>
      </c>
      <c r="B58" s="50"/>
      <c r="C58" s="50"/>
      <c r="F58" s="13"/>
      <c r="I58" s="14"/>
    </row>
    <row r="59" spans="1:9">
      <c r="F59" s="13"/>
      <c r="I59" s="14"/>
    </row>
    <row r="60" spans="1:9">
      <c r="F60" s="13"/>
      <c r="I60" s="14"/>
    </row>
    <row r="61" spans="1:9">
      <c r="I61" s="14"/>
    </row>
    <row r="62" spans="1:9">
      <c r="I62" s="14"/>
    </row>
    <row r="63" spans="1:9">
      <c r="I63" s="14"/>
    </row>
    <row r="64" spans="1:9" ht="14.4" customHeight="1">
      <c r="A64" s="47" t="s">
        <v>17</v>
      </c>
      <c r="B64" s="48"/>
      <c r="C64" s="48"/>
      <c r="D64" s="48"/>
      <c r="E64" s="48"/>
      <c r="F64" s="48"/>
      <c r="G64" s="49"/>
      <c r="I64" s="14"/>
    </row>
    <row r="65" spans="1:7" ht="14.4" customHeight="1">
      <c r="A65" s="34" t="s">
        <v>11</v>
      </c>
      <c r="B65" s="34" t="s">
        <v>1</v>
      </c>
      <c r="C65" s="34" t="s">
        <v>2</v>
      </c>
      <c r="D65" s="17" t="s">
        <v>3</v>
      </c>
      <c r="E65" s="25" t="s">
        <v>5</v>
      </c>
      <c r="F65" s="25" t="s">
        <v>4</v>
      </c>
      <c r="G65" s="25" t="s">
        <v>18</v>
      </c>
    </row>
    <row r="66" spans="1:7">
      <c r="A66" s="38" t="s">
        <v>25</v>
      </c>
      <c r="B66" s="42" t="s">
        <v>32</v>
      </c>
      <c r="C66" s="42" t="s">
        <v>19</v>
      </c>
      <c r="D66" s="41">
        <v>7410</v>
      </c>
      <c r="E66" s="40">
        <v>7237</v>
      </c>
      <c r="F66" s="43">
        <v>7700</v>
      </c>
      <c r="G66" s="6">
        <v>7420</v>
      </c>
    </row>
    <row r="67" spans="1:7">
      <c r="A67" s="38" t="s">
        <v>25</v>
      </c>
      <c r="B67" s="42" t="s">
        <v>33</v>
      </c>
      <c r="C67" s="42" t="s">
        <v>26</v>
      </c>
      <c r="D67" s="41">
        <v>834</v>
      </c>
      <c r="E67" s="40">
        <v>781</v>
      </c>
      <c r="F67" s="43">
        <v>900</v>
      </c>
    </row>
    <row r="68" spans="1:7">
      <c r="A68" s="38" t="s">
        <v>25</v>
      </c>
      <c r="B68" s="42" t="s">
        <v>55</v>
      </c>
      <c r="C68" s="42" t="s">
        <v>26</v>
      </c>
      <c r="D68" s="41">
        <v>1723</v>
      </c>
      <c r="E68" s="40">
        <v>1670</v>
      </c>
      <c r="F68" s="43">
        <v>1820</v>
      </c>
    </row>
    <row r="69" spans="1:7">
      <c r="A69" s="38" t="s">
        <v>25</v>
      </c>
      <c r="B69" s="42" t="s">
        <v>56</v>
      </c>
      <c r="C69" s="42" t="s">
        <v>19</v>
      </c>
      <c r="D69" s="41">
        <v>5111</v>
      </c>
      <c r="E69" s="40">
        <v>5015</v>
      </c>
      <c r="F69" s="43">
        <v>5260</v>
      </c>
    </row>
  </sheetData>
  <mergeCells count="11">
    <mergeCell ref="A18:G18"/>
    <mergeCell ref="A2:I2"/>
    <mergeCell ref="A22:I22"/>
    <mergeCell ref="A3:I3"/>
    <mergeCell ref="A32:G32"/>
    <mergeCell ref="A64:G64"/>
    <mergeCell ref="A33:C33"/>
    <mergeCell ref="A50:G50"/>
    <mergeCell ref="A58:C58"/>
    <mergeCell ref="A39:F39"/>
    <mergeCell ref="A57:E57"/>
  </mergeCells>
  <phoneticPr fontId="0" type="noConversion"/>
  <conditionalFormatting sqref="F57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2025-01-23T10:07:19Z</dcterms:modified>
</cp:coreProperties>
</file>