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/>
  <c r="G30"/>
  <c r="F55"/>
  <c r="F54"/>
  <c r="F53"/>
  <c r="H14"/>
  <c r="H13"/>
  <c r="G28"/>
  <c r="H28" s="1"/>
  <c r="G29"/>
  <c r="H29" s="1"/>
  <c r="G26"/>
  <c r="H26" s="1"/>
  <c r="G27"/>
  <c r="H27" s="1"/>
  <c r="H12"/>
  <c r="H8"/>
  <c r="H9"/>
  <c r="H10"/>
  <c r="H11"/>
  <c r="H5"/>
  <c r="F52" l="1"/>
  <c r="H6" l="1"/>
  <c r="H7"/>
  <c r="F51"/>
  <c r="F50"/>
  <c r="G25" l="1"/>
  <c r="H25" s="1"/>
  <c r="G24"/>
  <c r="H24" s="1"/>
  <c r="H32" l="1"/>
  <c r="H18"/>
  <c r="F58" l="1"/>
</calcChain>
</file>

<file path=xl/sharedStrings.xml><?xml version="1.0" encoding="utf-8"?>
<sst xmlns="http://schemas.openxmlformats.org/spreadsheetml/2006/main" count="139" uniqueCount="58">
  <si>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</si>
  <si>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</si>
  <si>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</si>
  <si>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</si>
  <si>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</si>
  <si>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</si>
  <si>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</si>
  <si>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</si>
  <si>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</si>
  <si>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</si>
  <si>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</si>
  <si>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</si>
  <si>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</si>
  <si>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</si>
  <si>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</si>
  <si>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</si>
  <si>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</si>
  <si>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</si>
  <si>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</si>
  <si>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</si>
  <si>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</si>
  <si>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</si>
  <si>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</si>
  <si>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</si>
  <si>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</si>
  <si>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</si>
  <si>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</si>
  <si>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</si>
  <si>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</si>
  <si>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</si>
  <si>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</si>
  <si>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CLOSE</t>
  </si>
  <si>
    <t>GODREJCP</t>
  </si>
  <si>
    <t>SAREGAMA</t>
  </si>
  <si>
    <t>BAJFINANCE</t>
  </si>
  <si>
    <t>NH</t>
  </si>
  <si>
    <t>CENTURYPLY</t>
  </si>
  <si>
    <t>RECLTD 470 PUT</t>
  </si>
  <si>
    <t>MIDCPNIFTY 11900 PUT</t>
  </si>
  <si>
    <t>NIFTY 23100 PUT</t>
  </si>
  <si>
    <t>GODREJPROP 2250 PUT</t>
  </si>
  <si>
    <t>HAL 3900 PUT</t>
  </si>
  <si>
    <t>JINDALSTEEL 890 PUT</t>
  </si>
  <si>
    <t>BANKNITY 48500 CALL</t>
  </si>
  <si>
    <t>KOTAKBANK 1920 CALL</t>
  </si>
  <si>
    <t>APOLLOTYRE</t>
  </si>
  <si>
    <t>PFC</t>
  </si>
  <si>
    <t>TEJASNET</t>
  </si>
  <si>
    <t>BDL</t>
  </si>
  <si>
    <t>JUBLFOOD</t>
  </si>
  <si>
    <t>NMDC</t>
  </si>
  <si>
    <t>TECHM 1680 CALL</t>
  </si>
  <si>
    <t>NIFTY 23150 CALL</t>
  </si>
  <si>
    <t>WIPRO BULL CALL SPREAD; SIMULTANEOUSLY BUY 305 CALL AT 6.3 N SELL 315 CALL AT 2.30.</t>
  </si>
  <si>
    <t>TATAMOTORS 750 LONG PUT OPTION</t>
  </si>
  <si>
    <t>VEDL 450 LONG PUT OPTIN</t>
  </si>
  <si>
    <t>HCLTECH</t>
  </si>
  <si>
    <t>EXIT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</si>
</sst>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topLeftCell="A44" zoomScaleNormal="100" workbookViewId="0">
      <selection activeCell="I54" sqref="I5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37</v>
      </c>
      <c r="B5" s="38" t="s">
        <v>26</v>
      </c>
      <c r="C5" s="20">
        <v>12</v>
      </c>
      <c r="D5" s="20">
        <v>10.5</v>
      </c>
      <c r="E5" s="20">
        <v>16</v>
      </c>
      <c r="F5" s="20">
        <v>15</v>
      </c>
      <c r="G5" s="22">
        <v>1000</v>
      </c>
      <c r="H5" s="39">
        <f t="shared" ref="H5:H14" si="0">+G5*(F5-C5)</f>
        <v>3000</v>
      </c>
      <c r="I5" s="23" t="s">
        <v>28</v>
      </c>
    </row>
    <row r="6" spans="1:9">
      <c r="A6" s="19" t="s">
        <v>38</v>
      </c>
      <c r="B6" s="38" t="s">
        <v>19</v>
      </c>
      <c r="C6" s="38">
        <v>170</v>
      </c>
      <c r="D6" s="16">
        <v>140</v>
      </c>
      <c r="E6" s="16">
        <v>220</v>
      </c>
      <c r="F6" s="20">
        <v>206</v>
      </c>
      <c r="G6" s="22">
        <v>50</v>
      </c>
      <c r="H6" s="39">
        <f t="shared" si="0"/>
        <v>1800</v>
      </c>
      <c r="I6" s="23" t="s">
        <v>28</v>
      </c>
    </row>
    <row r="7" spans="1:9">
      <c r="A7" s="19" t="s">
        <v>39</v>
      </c>
      <c r="B7" s="38" t="s">
        <v>19</v>
      </c>
      <c r="C7" s="16">
        <v>100</v>
      </c>
      <c r="D7" s="16">
        <v>75</v>
      </c>
      <c r="E7" s="16">
        <v>160</v>
      </c>
      <c r="F7" s="16">
        <v>75</v>
      </c>
      <c r="G7" s="22">
        <v>75</v>
      </c>
      <c r="H7" s="39">
        <f t="shared" si="0"/>
        <v>-1875</v>
      </c>
      <c r="I7" s="23" t="s">
        <v>13</v>
      </c>
    </row>
    <row r="8" spans="1:9">
      <c r="A8" s="19" t="s">
        <v>40</v>
      </c>
      <c r="B8" s="38" t="s">
        <v>19</v>
      </c>
      <c r="C8" s="16">
        <v>46</v>
      </c>
      <c r="D8" s="16">
        <v>39</v>
      </c>
      <c r="E8" s="16">
        <v>60</v>
      </c>
      <c r="F8" s="16">
        <v>39</v>
      </c>
      <c r="G8" s="22">
        <v>225</v>
      </c>
      <c r="H8" s="39">
        <f t="shared" si="0"/>
        <v>-1575</v>
      </c>
      <c r="I8" s="23" t="s">
        <v>13</v>
      </c>
    </row>
    <row r="9" spans="1:9">
      <c r="A9" s="19" t="s">
        <v>41</v>
      </c>
      <c r="B9" s="38" t="s">
        <v>19</v>
      </c>
      <c r="C9" s="16">
        <v>105</v>
      </c>
      <c r="D9" s="16">
        <v>94</v>
      </c>
      <c r="E9" s="16">
        <v>125</v>
      </c>
      <c r="F9" s="16">
        <v>114.5</v>
      </c>
      <c r="G9" s="22">
        <v>150</v>
      </c>
      <c r="H9" s="39">
        <f t="shared" si="0"/>
        <v>1425</v>
      </c>
      <c r="I9" s="23" t="s">
        <v>28</v>
      </c>
    </row>
    <row r="10" spans="1:9">
      <c r="A10" s="19" t="s">
        <v>42</v>
      </c>
      <c r="B10" s="38" t="s">
        <v>19</v>
      </c>
      <c r="C10" s="16">
        <v>17</v>
      </c>
      <c r="D10" s="16">
        <v>14</v>
      </c>
      <c r="E10" s="16">
        <v>24</v>
      </c>
      <c r="F10" s="16">
        <v>22</v>
      </c>
      <c r="G10" s="22">
        <v>625</v>
      </c>
      <c r="H10" s="39">
        <f t="shared" si="0"/>
        <v>3125</v>
      </c>
      <c r="I10" s="23" t="s">
        <v>28</v>
      </c>
    </row>
    <row r="11" spans="1:9">
      <c r="A11" s="19" t="s">
        <v>43</v>
      </c>
      <c r="B11" s="38" t="s">
        <v>29</v>
      </c>
      <c r="C11" s="16">
        <v>570</v>
      </c>
      <c r="D11" s="16">
        <v>660</v>
      </c>
      <c r="E11" s="16">
        <v>400</v>
      </c>
      <c r="F11" s="16">
        <v>485</v>
      </c>
      <c r="G11" s="22">
        <v>15</v>
      </c>
      <c r="H11" s="39">
        <f>+G11*(C11-F11)</f>
        <v>1275</v>
      </c>
      <c r="I11" s="23" t="s">
        <v>28</v>
      </c>
    </row>
    <row r="12" spans="1:9">
      <c r="A12" s="19" t="s">
        <v>44</v>
      </c>
      <c r="B12" s="38" t="s">
        <v>19</v>
      </c>
      <c r="C12" s="16">
        <v>22</v>
      </c>
      <c r="D12" s="16">
        <v>18</v>
      </c>
      <c r="E12" s="16">
        <v>30</v>
      </c>
      <c r="F12" s="16">
        <v>25</v>
      </c>
      <c r="G12" s="22">
        <v>400</v>
      </c>
      <c r="H12" s="39">
        <f t="shared" si="0"/>
        <v>1200</v>
      </c>
      <c r="I12" s="23" t="s">
        <v>28</v>
      </c>
    </row>
    <row r="13" spans="1:9">
      <c r="A13" s="19" t="s">
        <v>51</v>
      </c>
      <c r="B13" s="38" t="s">
        <v>19</v>
      </c>
      <c r="C13" s="16">
        <v>21</v>
      </c>
      <c r="D13" s="16">
        <v>19</v>
      </c>
      <c r="E13" s="16">
        <v>25</v>
      </c>
      <c r="F13" s="16">
        <v>21</v>
      </c>
      <c r="G13" s="22">
        <v>600</v>
      </c>
      <c r="H13" s="39">
        <f t="shared" si="0"/>
        <v>0</v>
      </c>
      <c r="I13" s="23" t="s">
        <v>18</v>
      </c>
    </row>
    <row r="14" spans="1:9">
      <c r="A14" s="19" t="s">
        <v>52</v>
      </c>
      <c r="B14" s="38" t="s">
        <v>19</v>
      </c>
      <c r="C14" s="16">
        <v>70</v>
      </c>
      <c r="D14" s="16">
        <v>50</v>
      </c>
      <c r="E14" s="16">
        <v>100</v>
      </c>
      <c r="F14" s="16">
        <v>68</v>
      </c>
      <c r="G14" s="22">
        <v>75</v>
      </c>
      <c r="H14" s="39">
        <f t="shared" si="0"/>
        <v>-150</v>
      </c>
      <c r="I14" s="23" t="s">
        <v>31</v>
      </c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19"/>
      <c r="B16" s="38"/>
      <c r="C16" s="16"/>
      <c r="D16" s="16"/>
      <c r="E16" s="16"/>
      <c r="F16" s="16"/>
      <c r="G16" s="22"/>
      <c r="H16" s="39"/>
      <c r="I16" s="23"/>
    </row>
    <row r="17" spans="1:9">
      <c r="A17" s="19"/>
      <c r="B17" s="38"/>
      <c r="C17" s="16"/>
      <c r="D17" s="16"/>
      <c r="E17" s="16"/>
      <c r="F17" s="16"/>
      <c r="G17" s="22"/>
      <c r="H17" s="39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8225</v>
      </c>
      <c r="I18" s="24"/>
    </row>
    <row r="19" spans="1:9">
      <c r="A19" s="27"/>
      <c r="B19" s="27"/>
      <c r="C19" s="27"/>
      <c r="D19" s="27"/>
      <c r="E19" s="27"/>
      <c r="F19" s="27"/>
      <c r="G19" s="27"/>
      <c r="H19" s="28"/>
      <c r="I19" s="29"/>
    </row>
    <row r="20" spans="1:9">
      <c r="A20" s="27"/>
      <c r="C20" s="27"/>
      <c r="D20" s="27"/>
      <c r="E20" s="27"/>
      <c r="F20" s="27"/>
      <c r="G20" s="27"/>
      <c r="H20" s="28"/>
      <c r="I20" s="29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17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45</v>
      </c>
      <c r="B24" s="38" t="s">
        <v>29</v>
      </c>
      <c r="C24" s="20">
        <v>443</v>
      </c>
      <c r="D24" s="20">
        <v>448</v>
      </c>
      <c r="E24" s="20">
        <v>435</v>
      </c>
      <c r="F24" s="20">
        <v>438.8</v>
      </c>
      <c r="G24" s="22">
        <f>100000/C24</f>
        <v>225.73363431151242</v>
      </c>
      <c r="H24" s="39">
        <f>(C24-F24)*G24</f>
        <v>948.08126410834961</v>
      </c>
      <c r="I24" s="23" t="s">
        <v>28</v>
      </c>
    </row>
    <row r="25" spans="1:9" ht="14.25" customHeight="1">
      <c r="A25" s="19" t="s">
        <v>46</v>
      </c>
      <c r="B25" s="38" t="s">
        <v>29</v>
      </c>
      <c r="C25" s="15">
        <v>419</v>
      </c>
      <c r="D25" s="16">
        <v>423</v>
      </c>
      <c r="E25" s="16">
        <v>410</v>
      </c>
      <c r="F25" s="20">
        <v>418.5</v>
      </c>
      <c r="G25" s="22">
        <f t="shared" ref="G25" si="1">100000/C25</f>
        <v>238.6634844868735</v>
      </c>
      <c r="H25" s="39">
        <f>(C25-F25)*G25</f>
        <v>119.33174224343675</v>
      </c>
      <c r="I25" s="23" t="s">
        <v>18</v>
      </c>
    </row>
    <row r="26" spans="1:9" ht="14.25" customHeight="1">
      <c r="A26" s="19" t="s">
        <v>47</v>
      </c>
      <c r="B26" s="38" t="s">
        <v>26</v>
      </c>
      <c r="C26" s="16">
        <v>1106</v>
      </c>
      <c r="D26" s="16">
        <v>1096</v>
      </c>
      <c r="E26" s="16">
        <v>1126</v>
      </c>
      <c r="F26" s="20">
        <v>1096</v>
      </c>
      <c r="G26" s="22">
        <f t="shared" ref="G26:G27" si="2">100000/C26</f>
        <v>90.415913200723324</v>
      </c>
      <c r="H26" s="39">
        <f>(F26-C26)*G26</f>
        <v>-904.15913200723321</v>
      </c>
      <c r="I26" s="23" t="s">
        <v>13</v>
      </c>
    </row>
    <row r="27" spans="1:9" ht="14.25" customHeight="1">
      <c r="A27" s="19" t="s">
        <v>48</v>
      </c>
      <c r="B27" s="38" t="s">
        <v>29</v>
      </c>
      <c r="C27" s="16">
        <v>1230</v>
      </c>
      <c r="D27" s="16">
        <v>1242</v>
      </c>
      <c r="E27" s="16">
        <v>1210</v>
      </c>
      <c r="F27" s="20">
        <v>1219</v>
      </c>
      <c r="G27" s="22">
        <f t="shared" si="2"/>
        <v>81.300813008130078</v>
      </c>
      <c r="H27" s="39">
        <f t="shared" ref="H27" si="3">(C27-F27)*G27</f>
        <v>894.30894308943084</v>
      </c>
      <c r="I27" s="23" t="s">
        <v>28</v>
      </c>
    </row>
    <row r="28" spans="1:9" ht="14.4" customHeight="1">
      <c r="A28" s="19" t="s">
        <v>49</v>
      </c>
      <c r="B28" s="38" t="s">
        <v>29</v>
      </c>
      <c r="C28" s="16">
        <v>659</v>
      </c>
      <c r="D28" s="16">
        <v>665</v>
      </c>
      <c r="E28" s="16">
        <v>648</v>
      </c>
      <c r="F28" s="20">
        <v>658.5</v>
      </c>
      <c r="G28" s="22">
        <f t="shared" ref="G28:G30" si="4">100000/C28</f>
        <v>151.74506828528072</v>
      </c>
      <c r="H28" s="39">
        <f t="shared" ref="H28:H29" si="5">(C28-F28)*G28</f>
        <v>75.872534142640362</v>
      </c>
      <c r="I28" s="23" t="s">
        <v>18</v>
      </c>
    </row>
    <row r="29" spans="1:9" ht="14.25" customHeight="1">
      <c r="A29" s="19" t="s">
        <v>50</v>
      </c>
      <c r="B29" s="38" t="s">
        <v>29</v>
      </c>
      <c r="C29" s="16">
        <v>64.2</v>
      </c>
      <c r="D29" s="16">
        <v>65</v>
      </c>
      <c r="E29" s="16">
        <v>62.5</v>
      </c>
      <c r="F29" s="20">
        <v>64.650000000000006</v>
      </c>
      <c r="G29" s="22">
        <f t="shared" si="4"/>
        <v>1557.632398753894</v>
      </c>
      <c r="H29" s="39">
        <f t="shared" si="5"/>
        <v>-700.93457943925671</v>
      </c>
      <c r="I29" s="23" t="s">
        <v>57</v>
      </c>
    </row>
    <row r="30" spans="1:9" ht="14.25" customHeight="1">
      <c r="A30" s="19" t="s">
        <v>56</v>
      </c>
      <c r="B30" s="38" t="s">
        <v>19</v>
      </c>
      <c r="C30" s="16">
        <v>1826</v>
      </c>
      <c r="D30" s="16">
        <v>1810</v>
      </c>
      <c r="E30" s="16">
        <v>1845</v>
      </c>
      <c r="F30" s="20">
        <v>1831</v>
      </c>
      <c r="G30" s="22">
        <f t="shared" si="4"/>
        <v>54.7645125958379</v>
      </c>
      <c r="H30" s="39">
        <f>(F30-C30)*G30</f>
        <v>273.82256297918951</v>
      </c>
      <c r="I30" s="23" t="s">
        <v>31</v>
      </c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56" t="s">
        <v>10</v>
      </c>
      <c r="B32" s="56"/>
      <c r="C32" s="56"/>
      <c r="D32" s="56"/>
      <c r="E32" s="56"/>
      <c r="F32" s="56"/>
      <c r="G32" s="56"/>
      <c r="H32" s="21">
        <f>SUM(H24:H31)</f>
        <v>706.32333511655725</v>
      </c>
      <c r="I32" s="24"/>
    </row>
    <row r="33" spans="1:9">
      <c r="A33" s="50" t="s">
        <v>14</v>
      </c>
      <c r="B33" s="50"/>
      <c r="C33" s="50"/>
      <c r="I33" s="6"/>
    </row>
    <row r="34" spans="1:9">
      <c r="A34" s="26"/>
      <c r="B34" s="26"/>
      <c r="C34" s="26"/>
      <c r="I34" s="6"/>
    </row>
    <row r="35" spans="1:9">
      <c r="A35" s="26"/>
      <c r="B35" s="46"/>
      <c r="C35" s="26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51" t="s">
        <v>27</v>
      </c>
      <c r="B39" s="51"/>
      <c r="C39" s="51"/>
      <c r="D39" s="51"/>
      <c r="E39" s="51"/>
      <c r="F39" s="51"/>
      <c r="G39" s="11"/>
      <c r="H39" s="30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1"/>
      <c r="I40" s="6"/>
    </row>
    <row r="41" spans="1:9">
      <c r="A41" s="38" t="s">
        <v>30</v>
      </c>
      <c r="B41" s="42" t="s">
        <v>53</v>
      </c>
      <c r="C41" s="42" t="s">
        <v>26</v>
      </c>
      <c r="D41" s="41">
        <v>4</v>
      </c>
      <c r="E41" s="40">
        <v>2.9</v>
      </c>
      <c r="F41" s="43">
        <v>8</v>
      </c>
      <c r="G41" s="5"/>
      <c r="H41" s="30"/>
      <c r="I41" s="14"/>
    </row>
    <row r="42" spans="1:9">
      <c r="A42" s="38" t="s">
        <v>30</v>
      </c>
      <c r="B42" s="42" t="s">
        <v>54</v>
      </c>
      <c r="C42" s="42" t="s">
        <v>19</v>
      </c>
      <c r="D42" s="41">
        <v>22</v>
      </c>
      <c r="E42" s="40">
        <v>16</v>
      </c>
      <c r="F42" s="43">
        <v>34</v>
      </c>
      <c r="G42" s="5"/>
      <c r="H42" s="30"/>
      <c r="I42" s="14"/>
    </row>
    <row r="43" spans="1:9">
      <c r="A43" s="38" t="s">
        <v>30</v>
      </c>
      <c r="B43" s="42" t="s">
        <v>55</v>
      </c>
      <c r="C43" s="42" t="s">
        <v>19</v>
      </c>
      <c r="D43" s="41">
        <v>13.5</v>
      </c>
      <c r="E43" s="40">
        <v>11</v>
      </c>
      <c r="F43" s="43">
        <v>19</v>
      </c>
      <c r="G43" s="5"/>
      <c r="H43" s="30"/>
      <c r="I43" s="14"/>
    </row>
    <row r="44" spans="1:9">
      <c r="A44" s="38"/>
      <c r="B44" s="42"/>
      <c r="C44" s="42"/>
      <c r="D44" s="41"/>
      <c r="E44" s="40"/>
      <c r="F44" s="43"/>
      <c r="G44" s="5"/>
      <c r="H44" s="30"/>
      <c r="I44" s="14"/>
    </row>
    <row r="45" spans="1:9">
      <c r="A45" s="44"/>
      <c r="C45" s="45"/>
      <c r="D45" s="35"/>
      <c r="E45" s="36"/>
      <c r="F45" s="37"/>
      <c r="G45" s="5"/>
      <c r="H45" s="30"/>
      <c r="I45" s="14"/>
    </row>
    <row r="46" spans="1:9">
      <c r="A46" s="44"/>
      <c r="C46" s="45"/>
      <c r="D46" s="35"/>
      <c r="E46" s="36"/>
      <c r="F46" s="37"/>
      <c r="G46" s="5"/>
      <c r="H46" s="30"/>
      <c r="I46" s="14"/>
    </row>
    <row r="47" spans="1:9">
      <c r="A47" s="12"/>
      <c r="C47" s="5"/>
      <c r="D47" s="3"/>
      <c r="E47" s="3"/>
      <c r="F47" s="3"/>
      <c r="G47" s="3"/>
      <c r="H47" s="30"/>
      <c r="I47" s="14"/>
    </row>
    <row r="48" spans="1:9" ht="15" customHeight="1">
      <c r="A48" s="51" t="s">
        <v>21</v>
      </c>
      <c r="B48" s="51"/>
      <c r="C48" s="51"/>
      <c r="D48" s="51"/>
      <c r="E48" s="51"/>
      <c r="F48" s="51"/>
      <c r="G48" s="51"/>
      <c r="H48" s="11"/>
      <c r="I48" s="14"/>
    </row>
    <row r="49" spans="1:9">
      <c r="A49" s="34" t="s">
        <v>23</v>
      </c>
      <c r="B49" s="34" t="s">
        <v>1</v>
      </c>
      <c r="C49" s="34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2"/>
      <c r="I49" s="14"/>
    </row>
    <row r="50" spans="1:9">
      <c r="A50" s="38" t="s">
        <v>25</v>
      </c>
      <c r="B50" s="42" t="s">
        <v>32</v>
      </c>
      <c r="C50" s="42" t="s">
        <v>19</v>
      </c>
      <c r="D50" s="41">
        <v>1172</v>
      </c>
      <c r="E50" s="40">
        <v>1150</v>
      </c>
      <c r="F50" s="39">
        <f>+(50000/D50)*(E50-D50)</f>
        <v>-938.5665529010239</v>
      </c>
      <c r="G50" s="16" t="s">
        <v>13</v>
      </c>
    </row>
    <row r="51" spans="1:9">
      <c r="A51" s="38" t="s">
        <v>25</v>
      </c>
      <c r="B51" s="42" t="s">
        <v>33</v>
      </c>
      <c r="C51" s="42" t="s">
        <v>26</v>
      </c>
      <c r="D51" s="41">
        <v>545</v>
      </c>
      <c r="E51" s="40">
        <v>522</v>
      </c>
      <c r="F51" s="39">
        <f>+(50000/D51)*(E51-D51)</f>
        <v>-2110.0917431192661</v>
      </c>
      <c r="G51" s="16" t="s">
        <v>13</v>
      </c>
    </row>
    <row r="52" spans="1:9">
      <c r="A52" s="38" t="s">
        <v>25</v>
      </c>
      <c r="B52" s="42" t="s">
        <v>35</v>
      </c>
      <c r="C52" s="42" t="s">
        <v>19</v>
      </c>
      <c r="D52" s="41">
        <v>1338</v>
      </c>
      <c r="E52" s="40">
        <v>1298</v>
      </c>
      <c r="F52" s="39">
        <f>+(50000/D52)*(E52-D52)</f>
        <v>-1494.7683109118086</v>
      </c>
      <c r="G52" s="16" t="s">
        <v>13</v>
      </c>
    </row>
    <row r="53" spans="1:9">
      <c r="A53" s="38" t="s">
        <v>30</v>
      </c>
      <c r="B53" s="42" t="s">
        <v>53</v>
      </c>
      <c r="C53" s="42" t="s">
        <v>26</v>
      </c>
      <c r="D53" s="41">
        <v>4</v>
      </c>
      <c r="E53" s="40">
        <v>5</v>
      </c>
      <c r="F53" s="39">
        <f>3000*(E53-D53)</f>
        <v>3000</v>
      </c>
      <c r="G53" s="16" t="s">
        <v>28</v>
      </c>
    </row>
    <row r="54" spans="1:9">
      <c r="A54" s="38" t="s">
        <v>30</v>
      </c>
      <c r="B54" s="42" t="s">
        <v>54</v>
      </c>
      <c r="C54" s="42" t="s">
        <v>19</v>
      </c>
      <c r="D54" s="41">
        <v>22</v>
      </c>
      <c r="E54" s="40">
        <v>25.4</v>
      </c>
      <c r="F54" s="39">
        <f>550*(E54-D54)</f>
        <v>1869.9999999999993</v>
      </c>
      <c r="G54" s="16" t="s">
        <v>28</v>
      </c>
    </row>
    <row r="55" spans="1:9">
      <c r="A55" s="38" t="s">
        <v>30</v>
      </c>
      <c r="B55" s="42" t="s">
        <v>55</v>
      </c>
      <c r="C55" s="42" t="s">
        <v>19</v>
      </c>
      <c r="D55" s="41">
        <v>13.5</v>
      </c>
      <c r="E55" s="40">
        <v>11</v>
      </c>
      <c r="F55" s="39">
        <f>1150*(E55-D55)</f>
        <v>-2875</v>
      </c>
      <c r="G55" s="16" t="s">
        <v>13</v>
      </c>
    </row>
    <row r="56" spans="1:9">
      <c r="A56" s="38"/>
      <c r="B56" s="42"/>
      <c r="C56" s="42"/>
      <c r="D56" s="41"/>
      <c r="E56" s="40"/>
      <c r="F56" s="39"/>
      <c r="G56" s="16"/>
    </row>
    <row r="57" spans="1:9">
      <c r="A57" s="38"/>
      <c r="B57" s="42"/>
      <c r="C57" s="42"/>
      <c r="D57" s="41"/>
      <c r="E57" s="40"/>
      <c r="F57" s="39"/>
      <c r="G57" s="16"/>
      <c r="I57" s="14"/>
    </row>
    <row r="58" spans="1:9">
      <c r="A58" s="53" t="s">
        <v>10</v>
      </c>
      <c r="B58" s="54"/>
      <c r="C58" s="54"/>
      <c r="D58" s="54"/>
      <c r="E58" s="55"/>
      <c r="F58" s="33">
        <f>SUM(F50:F57)</f>
        <v>-2548.4266069320993</v>
      </c>
      <c r="I58" s="14"/>
    </row>
    <row r="59" spans="1:9">
      <c r="A59" s="52" t="s">
        <v>22</v>
      </c>
      <c r="B59" s="50"/>
      <c r="C59" s="50"/>
      <c r="F59" s="13"/>
      <c r="I59" s="14"/>
    </row>
    <row r="60" spans="1:9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47" t="s">
        <v>17</v>
      </c>
      <c r="B65" s="48"/>
      <c r="C65" s="48"/>
      <c r="D65" s="48"/>
      <c r="E65" s="48"/>
      <c r="F65" s="48"/>
      <c r="G65" s="49"/>
      <c r="I65" s="14"/>
    </row>
    <row r="66" spans="1:9" ht="14.4" customHeight="1">
      <c r="A66" s="34" t="s">
        <v>11</v>
      </c>
      <c r="B66" s="34" t="s">
        <v>1</v>
      </c>
      <c r="C66" s="34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38" t="s">
        <v>25</v>
      </c>
      <c r="B67" s="42" t="s">
        <v>34</v>
      </c>
      <c r="C67" s="42" t="s">
        <v>19</v>
      </c>
      <c r="D67" s="41">
        <v>7410</v>
      </c>
      <c r="E67" s="40">
        <v>7237</v>
      </c>
      <c r="F67" s="43">
        <v>7700</v>
      </c>
    </row>
    <row r="68" spans="1:9">
      <c r="A68" s="38" t="s">
        <v>25</v>
      </c>
      <c r="B68" s="42" t="s">
        <v>36</v>
      </c>
      <c r="C68" s="42" t="s">
        <v>26</v>
      </c>
      <c r="D68" s="41">
        <v>834</v>
      </c>
      <c r="E68" s="40">
        <v>781</v>
      </c>
      <c r="F68" s="43">
        <v>900</v>
      </c>
    </row>
  </sheetData>
  <mergeCells count="11">
    <mergeCell ref="A18:G18"/>
    <mergeCell ref="A2:I2"/>
    <mergeCell ref="A22:I22"/>
    <mergeCell ref="A3:I3"/>
    <mergeCell ref="A32:G32"/>
    <mergeCell ref="A65:G65"/>
    <mergeCell ref="A33:C33"/>
    <mergeCell ref="A48:G48"/>
    <mergeCell ref="A59:C59"/>
    <mergeCell ref="A39:F39"/>
    <mergeCell ref="A58:E58"/>
  </mergeCells>
  <phoneticPr fontId="0" type="noConversion"/>
  <conditionalFormatting sqref="F5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2025-01-22T10:09:37Z</dcterms:modified>
</cp:coreProperties>
</file>