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/>
  <c r="F57"/>
  <c r="F56"/>
  <c r="H17"/>
  <c r="H16"/>
  <c r="H13"/>
  <c r="F54" l="1"/>
  <c r="H14"/>
  <c r="H15"/>
  <c r="H12"/>
  <c r="H6"/>
  <c r="H7"/>
  <c r="H8"/>
  <c r="H9"/>
  <c r="H10"/>
  <c r="H11"/>
  <c r="F53"/>
  <c r="H5"/>
  <c r="G27" l="1"/>
  <c r="H27" s="1"/>
  <c r="F52"/>
  <c r="G24" l="1"/>
  <c r="H24" s="1"/>
  <c r="G25"/>
  <c r="H25" s="1"/>
  <c r="G26"/>
  <c r="H26" s="1"/>
  <c r="H34" l="1"/>
  <c r="H18"/>
  <c r="F60" l="1"/>
</calcChain>
</file>

<file path=xl/sharedStrings.xml><?xml version="1.0" encoding="utf-8"?>
<sst xmlns="http://schemas.openxmlformats.org/spreadsheetml/2006/main" count="142" uniqueCount="53">
  <si>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</si>
  <si>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</si>
  <si>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</si>
  <si>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</si>
  <si>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</si>
  <si>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</si>
  <si>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</si>
  <si>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</si>
  <si>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</si>
  <si>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</si>
  <si>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</si>
  <si>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</si>
  <si>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</si>
  <si>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</si>
  <si>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</si>
  <si>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</si>
  <si>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</si>
  <si>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</si>
  <si>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</si>
  <si>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</si>
  <si>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</si>
  <si>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</si>
  <si>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</si>
  <si>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</si>
  <si>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</si>
  <si>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</si>
  <si>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</si>
  <si>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</si>
  <si>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</si>
  <si>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</si>
  <si>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</si>
  <si>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SYRMA</t>
  </si>
  <si>
    <t xml:space="preserve">TORNTPHARMA  </t>
  </si>
  <si>
    <t>DIVISLAB 5850 CALL</t>
  </si>
  <si>
    <t>NIFTY 24000 CALL</t>
  </si>
  <si>
    <t>BHARTIARTL 1620 CALL</t>
  </si>
  <si>
    <t>SENSEX 78800 CALL</t>
  </si>
  <si>
    <t>DRREDDY 1360 CALL</t>
  </si>
  <si>
    <t>HINDALCO 630 CALL</t>
  </si>
  <si>
    <t>VEDL 490 CALL</t>
  </si>
  <si>
    <t>JSWSTEEL 930 CALL</t>
  </si>
  <si>
    <t>BANKNIFTY 51200 PUT</t>
  </si>
  <si>
    <t>AMBUJACEM 570 CALL</t>
  </si>
  <si>
    <t>INDHOTEL 870 PUT</t>
  </si>
  <si>
    <t>DLF 850 PUT</t>
  </si>
  <si>
    <t>SENSEX 78500 PUT</t>
  </si>
  <si>
    <t>NIACL</t>
  </si>
  <si>
    <t>KFINTECH</t>
  </si>
  <si>
    <t>PETRONET</t>
  </si>
  <si>
    <t>AEGISLOG</t>
  </si>
  <si>
    <t>KEC</t>
  </si>
  <si>
    <t>INDHOTEL 860 LONG PUT OPTION</t>
  </si>
  <si>
    <t>PAYTM 960 LONG PUT OPTION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</si>
</sst>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topLeftCell="A63" zoomScaleNormal="100" workbookViewId="0">
      <selection activeCell="I55" sqref="I55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16</v>
      </c>
      <c r="B3" s="53"/>
      <c r="C3" s="53"/>
      <c r="D3" s="53"/>
      <c r="E3" s="53"/>
      <c r="F3" s="53"/>
      <c r="G3" s="53"/>
      <c r="H3" s="53"/>
      <c r="I3" s="53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33</v>
      </c>
      <c r="B5" s="42" t="s">
        <v>26</v>
      </c>
      <c r="C5" s="16">
        <v>90</v>
      </c>
      <c r="D5" s="16">
        <v>79</v>
      </c>
      <c r="E5" s="16">
        <v>110</v>
      </c>
      <c r="F5" s="16">
        <v>101</v>
      </c>
      <c r="G5" s="22">
        <v>100</v>
      </c>
      <c r="H5" s="18">
        <f>+G5*(F5-C5)</f>
        <v>1100</v>
      </c>
      <c r="I5" s="23" t="s">
        <v>28</v>
      </c>
    </row>
    <row r="6" spans="1:9">
      <c r="A6" s="19" t="s">
        <v>34</v>
      </c>
      <c r="B6" s="42" t="s">
        <v>19</v>
      </c>
      <c r="C6" s="16">
        <v>230</v>
      </c>
      <c r="D6" s="16">
        <v>190</v>
      </c>
      <c r="E6" s="16">
        <v>300</v>
      </c>
      <c r="F6" s="16">
        <v>190</v>
      </c>
      <c r="G6" s="22">
        <v>25</v>
      </c>
      <c r="H6" s="43">
        <f t="shared" ref="H6:H10" si="0">+G6*(F6-C6)</f>
        <v>-1000</v>
      </c>
      <c r="I6" s="23" t="s">
        <v>13</v>
      </c>
    </row>
    <row r="7" spans="1:9">
      <c r="A7" s="19" t="s">
        <v>35</v>
      </c>
      <c r="B7" s="42" t="s">
        <v>19</v>
      </c>
      <c r="C7" s="16">
        <v>17</v>
      </c>
      <c r="D7" s="16">
        <v>14</v>
      </c>
      <c r="E7" s="16">
        <v>24</v>
      </c>
      <c r="F7" s="16">
        <v>14</v>
      </c>
      <c r="G7" s="22">
        <v>475</v>
      </c>
      <c r="H7" s="43">
        <f t="shared" si="0"/>
        <v>-1425</v>
      </c>
      <c r="I7" s="23" t="s">
        <v>13</v>
      </c>
    </row>
    <row r="8" spans="1:9">
      <c r="A8" s="19" t="s">
        <v>36</v>
      </c>
      <c r="B8" s="42" t="s">
        <v>19</v>
      </c>
      <c r="C8" s="16">
        <v>380</v>
      </c>
      <c r="D8" s="16">
        <v>280</v>
      </c>
      <c r="E8" s="16">
        <v>560</v>
      </c>
      <c r="F8" s="16">
        <v>560</v>
      </c>
      <c r="G8" s="22">
        <v>10</v>
      </c>
      <c r="H8" s="43">
        <f t="shared" si="0"/>
        <v>1800</v>
      </c>
      <c r="I8" s="23" t="s">
        <v>28</v>
      </c>
    </row>
    <row r="9" spans="1:9">
      <c r="A9" s="19" t="s">
        <v>37</v>
      </c>
      <c r="B9" s="42" t="s">
        <v>19</v>
      </c>
      <c r="C9" s="16">
        <v>18</v>
      </c>
      <c r="D9" s="16">
        <v>15</v>
      </c>
      <c r="E9" s="16">
        <v>24</v>
      </c>
      <c r="F9" s="16">
        <v>15</v>
      </c>
      <c r="G9" s="22">
        <v>625</v>
      </c>
      <c r="H9" s="43">
        <f t="shared" si="0"/>
        <v>-1875</v>
      </c>
      <c r="I9" s="23" t="s">
        <v>13</v>
      </c>
    </row>
    <row r="10" spans="1:9">
      <c r="A10" s="19" t="s">
        <v>38</v>
      </c>
      <c r="B10" s="42" t="s">
        <v>19</v>
      </c>
      <c r="C10" s="16">
        <v>12</v>
      </c>
      <c r="D10" s="16">
        <v>10.9</v>
      </c>
      <c r="E10" s="16">
        <v>16</v>
      </c>
      <c r="F10" s="16">
        <v>14</v>
      </c>
      <c r="G10" s="22">
        <v>1400</v>
      </c>
      <c r="H10" s="43">
        <f t="shared" si="0"/>
        <v>2800</v>
      </c>
      <c r="I10" s="23" t="s">
        <v>28</v>
      </c>
    </row>
    <row r="11" spans="1:9">
      <c r="A11" s="19" t="s">
        <v>39</v>
      </c>
      <c r="B11" s="42" t="s">
        <v>19</v>
      </c>
      <c r="C11" s="16">
        <v>5</v>
      </c>
      <c r="D11" s="16">
        <v>3.9</v>
      </c>
      <c r="E11" s="16">
        <v>9</v>
      </c>
      <c r="F11" s="16">
        <v>3.9</v>
      </c>
      <c r="G11" s="22">
        <v>1150</v>
      </c>
      <c r="H11" s="43">
        <f t="shared" ref="H11:H17" si="1">+G11*(F11-C11)</f>
        <v>-1265</v>
      </c>
      <c r="I11" s="23" t="s">
        <v>13</v>
      </c>
    </row>
    <row r="12" spans="1:9">
      <c r="A12" s="19" t="s">
        <v>40</v>
      </c>
      <c r="B12" s="42" t="s">
        <v>19</v>
      </c>
      <c r="C12" s="16">
        <v>14</v>
      </c>
      <c r="D12" s="16">
        <v>12</v>
      </c>
      <c r="E12" s="16">
        <v>19</v>
      </c>
      <c r="F12" s="16">
        <v>17.5</v>
      </c>
      <c r="G12" s="22">
        <v>625</v>
      </c>
      <c r="H12" s="43">
        <f t="shared" si="1"/>
        <v>2187.5</v>
      </c>
      <c r="I12" s="23" t="s">
        <v>28</v>
      </c>
    </row>
    <row r="13" spans="1:9">
      <c r="A13" s="19" t="s">
        <v>41</v>
      </c>
      <c r="B13" s="42" t="s">
        <v>30</v>
      </c>
      <c r="C13" s="16">
        <v>270</v>
      </c>
      <c r="D13" s="16">
        <v>350</v>
      </c>
      <c r="E13" s="16">
        <v>120</v>
      </c>
      <c r="F13" s="16">
        <v>350</v>
      </c>
      <c r="G13" s="22">
        <v>15</v>
      </c>
      <c r="H13" s="43">
        <f>+G13*(C13-F13)</f>
        <v>-1200</v>
      </c>
      <c r="I13" s="23" t="s">
        <v>13</v>
      </c>
    </row>
    <row r="14" spans="1:9">
      <c r="A14" s="19" t="s">
        <v>42</v>
      </c>
      <c r="B14" s="42" t="s">
        <v>19</v>
      </c>
      <c r="C14" s="16">
        <v>6</v>
      </c>
      <c r="D14" s="16">
        <v>4</v>
      </c>
      <c r="E14" s="16">
        <v>10</v>
      </c>
      <c r="F14" s="16">
        <v>4</v>
      </c>
      <c r="G14" s="22">
        <v>900</v>
      </c>
      <c r="H14" s="43">
        <f t="shared" si="1"/>
        <v>-1800</v>
      </c>
      <c r="I14" s="23" t="s">
        <v>28</v>
      </c>
    </row>
    <row r="15" spans="1:9">
      <c r="A15" s="19" t="s">
        <v>43</v>
      </c>
      <c r="B15" s="42" t="s">
        <v>19</v>
      </c>
      <c r="C15" s="16">
        <v>10.5</v>
      </c>
      <c r="D15" s="16">
        <v>9</v>
      </c>
      <c r="E15" s="16">
        <v>15</v>
      </c>
      <c r="F15" s="16">
        <v>12.2</v>
      </c>
      <c r="G15" s="22">
        <v>1000</v>
      </c>
      <c r="H15" s="43">
        <f t="shared" si="1"/>
        <v>1699.9999999999993</v>
      </c>
      <c r="I15" s="23" t="s">
        <v>28</v>
      </c>
    </row>
    <row r="16" spans="1:9">
      <c r="A16" s="19" t="s">
        <v>44</v>
      </c>
      <c r="B16" s="42" t="s">
        <v>19</v>
      </c>
      <c r="C16" s="16">
        <v>10.5</v>
      </c>
      <c r="D16" s="16">
        <v>9</v>
      </c>
      <c r="E16" s="16">
        <v>15</v>
      </c>
      <c r="F16" s="16">
        <v>12.7</v>
      </c>
      <c r="G16" s="22">
        <v>825</v>
      </c>
      <c r="H16" s="43">
        <f t="shared" si="1"/>
        <v>1814.9999999999993</v>
      </c>
      <c r="I16" s="23" t="s">
        <v>28</v>
      </c>
    </row>
    <row r="17" spans="1:9">
      <c r="A17" s="19" t="s">
        <v>45</v>
      </c>
      <c r="B17" s="42" t="s">
        <v>19</v>
      </c>
      <c r="C17" s="16">
        <v>200</v>
      </c>
      <c r="D17" s="16">
        <v>100</v>
      </c>
      <c r="E17" s="16">
        <v>400</v>
      </c>
      <c r="F17" s="16">
        <v>190</v>
      </c>
      <c r="G17" s="22">
        <v>10</v>
      </c>
      <c r="H17" s="43">
        <f t="shared" si="1"/>
        <v>-100</v>
      </c>
      <c r="I17" s="23" t="s">
        <v>18</v>
      </c>
    </row>
    <row r="18" spans="1:9">
      <c r="A18" s="58" t="s">
        <v>10</v>
      </c>
      <c r="B18" s="58"/>
      <c r="C18" s="58"/>
      <c r="D18" s="58"/>
      <c r="E18" s="58"/>
      <c r="F18" s="58"/>
      <c r="G18" s="58"/>
      <c r="H18" s="21">
        <f>SUM(H5:H17)</f>
        <v>2737.4999999999986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53" t="s">
        <v>20</v>
      </c>
      <c r="B22" s="53"/>
      <c r="C22" s="53"/>
      <c r="D22" s="53"/>
      <c r="E22" s="53"/>
      <c r="F22" s="53"/>
      <c r="G22" s="53"/>
      <c r="H22" s="53"/>
      <c r="I22" s="53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46</v>
      </c>
      <c r="B24" s="42" t="s">
        <v>26</v>
      </c>
      <c r="C24" s="20">
        <v>212</v>
      </c>
      <c r="D24" s="20">
        <v>210</v>
      </c>
      <c r="E24" s="20">
        <v>217</v>
      </c>
      <c r="F24" s="20">
        <v>214.4</v>
      </c>
      <c r="G24" s="22">
        <f>100000/C24</f>
        <v>471.69811320754718</v>
      </c>
      <c r="H24" s="43">
        <f t="shared" ref="H24:H27" si="2">(F24-C24)*G24</f>
        <v>1132.075471698116</v>
      </c>
      <c r="I24" s="23" t="s">
        <v>28</v>
      </c>
    </row>
    <row r="25" spans="1:9" ht="14.25" customHeight="1">
      <c r="A25" s="19" t="s">
        <v>47</v>
      </c>
      <c r="B25" s="42" t="s">
        <v>19</v>
      </c>
      <c r="C25" s="15">
        <v>1444</v>
      </c>
      <c r="D25" s="16">
        <v>1430</v>
      </c>
      <c r="E25" s="16">
        <v>1470</v>
      </c>
      <c r="F25" s="20">
        <v>1470</v>
      </c>
      <c r="G25" s="22">
        <f t="shared" ref="G25:G27" si="3">100000/C25</f>
        <v>69.252077562326875</v>
      </c>
      <c r="H25" s="43">
        <f t="shared" si="2"/>
        <v>1800.5540166204987</v>
      </c>
      <c r="I25" s="23" t="s">
        <v>28</v>
      </c>
    </row>
    <row r="26" spans="1:9" ht="14.25" customHeight="1">
      <c r="A26" s="19" t="s">
        <v>48</v>
      </c>
      <c r="B26" s="42" t="s">
        <v>19</v>
      </c>
      <c r="C26" s="16">
        <v>342.8</v>
      </c>
      <c r="D26" s="16">
        <v>340</v>
      </c>
      <c r="E26" s="16">
        <v>349</v>
      </c>
      <c r="F26" s="20">
        <v>340</v>
      </c>
      <c r="G26" s="22">
        <f t="shared" si="3"/>
        <v>291.71528588098016</v>
      </c>
      <c r="H26" s="43">
        <f t="shared" si="2"/>
        <v>-816.80280046674773</v>
      </c>
      <c r="I26" s="23" t="s">
        <v>13</v>
      </c>
    </row>
    <row r="27" spans="1:9" ht="14.25" customHeight="1">
      <c r="A27" s="19" t="s">
        <v>49</v>
      </c>
      <c r="B27" s="42" t="s">
        <v>19</v>
      </c>
      <c r="C27" s="16">
        <v>812</v>
      </c>
      <c r="D27" s="16">
        <v>803</v>
      </c>
      <c r="E27" s="16">
        <v>830</v>
      </c>
      <c r="F27" s="20">
        <v>812.5</v>
      </c>
      <c r="G27" s="22">
        <f t="shared" si="3"/>
        <v>123.15270935960591</v>
      </c>
      <c r="H27" s="43">
        <f t="shared" si="2"/>
        <v>61.576354679802954</v>
      </c>
      <c r="I27" s="23" t="s">
        <v>18</v>
      </c>
    </row>
    <row r="28" spans="1:9" ht="14.25" customHeight="1">
      <c r="A28" s="19"/>
      <c r="B28" s="42"/>
      <c r="C28" s="16"/>
      <c r="D28" s="16"/>
      <c r="E28" s="16"/>
      <c r="F28" s="20"/>
      <c r="G28" s="22"/>
      <c r="H28" s="43"/>
      <c r="I28" s="23"/>
    </row>
    <row r="29" spans="1:9" ht="14.4" customHeight="1">
      <c r="A29" s="19"/>
      <c r="B29" s="42"/>
      <c r="C29" s="16"/>
      <c r="D29" s="16"/>
      <c r="E29" s="16"/>
      <c r="F29" s="20"/>
      <c r="G29" s="22"/>
      <c r="H29" s="43"/>
      <c r="I29" s="23"/>
    </row>
    <row r="30" spans="1:9" ht="13.8" customHeight="1">
      <c r="A30" s="19"/>
      <c r="B30" s="42"/>
      <c r="C30" s="16"/>
      <c r="D30" s="16"/>
      <c r="E30" s="16"/>
      <c r="F30" s="20"/>
      <c r="G30" s="22"/>
      <c r="H30" s="43"/>
      <c r="I30" s="23"/>
    </row>
    <row r="31" spans="1:9" ht="13.8" customHeight="1">
      <c r="A31" s="19"/>
      <c r="B31" s="42"/>
      <c r="C31" s="16"/>
      <c r="D31" s="16"/>
      <c r="E31" s="16"/>
      <c r="F31" s="20"/>
      <c r="G31" s="22"/>
      <c r="H31" s="43"/>
      <c r="I31" s="23"/>
    </row>
    <row r="32" spans="1:9" ht="14.25" customHeight="1">
      <c r="A32" s="19"/>
      <c r="B32" s="42"/>
      <c r="C32" s="16"/>
      <c r="D32" s="16"/>
      <c r="E32" s="16"/>
      <c r="F32" s="20"/>
      <c r="G32" s="22"/>
      <c r="H32" s="18"/>
      <c r="I32" s="23"/>
    </row>
    <row r="33" spans="1:9" ht="14.25" customHeight="1">
      <c r="A33" s="19"/>
      <c r="B33" s="15"/>
      <c r="C33" s="16"/>
      <c r="D33" s="16"/>
      <c r="E33" s="16"/>
      <c r="F33" s="20"/>
      <c r="G33" s="22"/>
      <c r="H33" s="18"/>
      <c r="I33" s="23"/>
    </row>
    <row r="34" spans="1:9">
      <c r="A34" s="58" t="s">
        <v>10</v>
      </c>
      <c r="B34" s="58"/>
      <c r="C34" s="58"/>
      <c r="D34" s="58"/>
      <c r="E34" s="58"/>
      <c r="F34" s="58"/>
      <c r="G34" s="58"/>
      <c r="H34" s="21">
        <f>SUM(H24:H33)</f>
        <v>2177.4030425316701</v>
      </c>
      <c r="I34" s="24"/>
    </row>
    <row r="35" spans="1:9">
      <c r="A35" s="52" t="s">
        <v>14</v>
      </c>
      <c r="B35" s="52"/>
      <c r="C35" s="52"/>
      <c r="I35" s="6"/>
    </row>
    <row r="36" spans="1:9">
      <c r="A36" s="26"/>
      <c r="B36" s="26"/>
      <c r="C36" s="26"/>
      <c r="I36" s="6"/>
    </row>
    <row r="37" spans="1:9">
      <c r="A37" s="26"/>
      <c r="B37" s="48"/>
      <c r="C37" s="26"/>
      <c r="I37" s="6"/>
    </row>
    <row r="38" spans="1:9">
      <c r="I38" s="6"/>
    </row>
    <row r="39" spans="1:9">
      <c r="A39" s="3"/>
      <c r="D39" s="4"/>
      <c r="E39" s="4"/>
      <c r="I39" s="6"/>
    </row>
    <row r="40" spans="1:9">
      <c r="A40" s="9"/>
      <c r="B40" s="10"/>
      <c r="C40" s="10"/>
      <c r="D40" s="10"/>
      <c r="E40" s="10"/>
      <c r="G40" s="7"/>
      <c r="I40" s="6"/>
    </row>
    <row r="41" spans="1:9">
      <c r="A41" s="53" t="s">
        <v>27</v>
      </c>
      <c r="B41" s="53"/>
      <c r="C41" s="53"/>
      <c r="D41" s="53"/>
      <c r="E41" s="53"/>
      <c r="F41" s="53"/>
      <c r="G41" s="11"/>
      <c r="H41" s="31"/>
      <c r="I41" s="6"/>
    </row>
    <row r="42" spans="1:9">
      <c r="A42" s="17" t="s">
        <v>11</v>
      </c>
      <c r="B42" s="17" t="s">
        <v>1</v>
      </c>
      <c r="C42" s="17" t="s">
        <v>2</v>
      </c>
      <c r="D42" s="17" t="s">
        <v>3</v>
      </c>
      <c r="E42" s="17" t="s">
        <v>5</v>
      </c>
      <c r="F42" s="17" t="s">
        <v>4</v>
      </c>
      <c r="G42" s="8"/>
      <c r="H42" s="32"/>
      <c r="I42" s="6"/>
    </row>
    <row r="43" spans="1:9">
      <c r="A43" s="42" t="s">
        <v>25</v>
      </c>
      <c r="B43" s="46" t="s">
        <v>46</v>
      </c>
      <c r="C43" s="46" t="s">
        <v>26</v>
      </c>
      <c r="D43" s="45">
        <v>216</v>
      </c>
      <c r="E43" s="44">
        <v>207</v>
      </c>
      <c r="F43" s="47">
        <v>232</v>
      </c>
      <c r="G43" s="5"/>
      <c r="H43" s="31"/>
      <c r="I43" s="14"/>
    </row>
    <row r="44" spans="1:9">
      <c r="A44" s="42" t="s">
        <v>25</v>
      </c>
      <c r="B44" s="46" t="s">
        <v>50</v>
      </c>
      <c r="C44" s="46" t="s">
        <v>19</v>
      </c>
      <c r="D44" s="45">
        <v>1244</v>
      </c>
      <c r="E44" s="44">
        <v>1183</v>
      </c>
      <c r="F44" s="47">
        <v>1320</v>
      </c>
      <c r="G44" s="5"/>
      <c r="H44" s="31"/>
      <c r="I44" s="14"/>
    </row>
    <row r="45" spans="1:9">
      <c r="A45" s="42" t="s">
        <v>25</v>
      </c>
      <c r="B45" s="46" t="s">
        <v>49</v>
      </c>
      <c r="C45" s="46" t="s">
        <v>19</v>
      </c>
      <c r="D45" s="45">
        <v>820</v>
      </c>
      <c r="E45" s="44">
        <v>780</v>
      </c>
      <c r="F45" s="47">
        <v>870</v>
      </c>
      <c r="G45" s="5"/>
      <c r="H45" s="31"/>
      <c r="I45" s="14"/>
    </row>
    <row r="46" spans="1:9">
      <c r="A46" s="42" t="s">
        <v>29</v>
      </c>
      <c r="B46" s="46" t="s">
        <v>52</v>
      </c>
      <c r="C46" s="46" t="s">
        <v>26</v>
      </c>
      <c r="D46" s="45">
        <v>20</v>
      </c>
      <c r="E46" s="44">
        <v>15</v>
      </c>
      <c r="F46" s="47">
        <v>30</v>
      </c>
      <c r="G46" s="5"/>
      <c r="H46" s="31"/>
      <c r="I46" s="14"/>
    </row>
    <row r="47" spans="1:9">
      <c r="A47" s="42" t="s">
        <v>29</v>
      </c>
      <c r="B47" s="46" t="s">
        <v>51</v>
      </c>
      <c r="C47" s="46" t="s">
        <v>19</v>
      </c>
      <c r="D47" s="35">
        <v>9</v>
      </c>
      <c r="E47" s="27">
        <v>6</v>
      </c>
      <c r="F47" s="41">
        <v>16</v>
      </c>
      <c r="G47" s="5"/>
      <c r="H47" s="31"/>
      <c r="I47" s="14"/>
    </row>
    <row r="48" spans="1:9">
      <c r="C48" s="37"/>
      <c r="D48" s="38"/>
      <c r="E48" s="39"/>
      <c r="F48" s="40"/>
      <c r="G48" s="5"/>
      <c r="H48" s="31"/>
      <c r="I48" s="14"/>
    </row>
    <row r="49" spans="1:9">
      <c r="A49" s="12"/>
      <c r="C49" s="5"/>
      <c r="D49" s="3"/>
      <c r="E49" s="3"/>
      <c r="F49" s="3"/>
      <c r="G49" s="3"/>
      <c r="H49" s="31"/>
      <c r="I49" s="14"/>
    </row>
    <row r="50" spans="1:9" ht="15" customHeight="1">
      <c r="A50" s="53" t="s">
        <v>21</v>
      </c>
      <c r="B50" s="53"/>
      <c r="C50" s="53"/>
      <c r="D50" s="53"/>
      <c r="E50" s="53"/>
      <c r="F50" s="53"/>
      <c r="G50" s="53"/>
      <c r="H50" s="11"/>
      <c r="I50" s="14"/>
    </row>
    <row r="51" spans="1:9">
      <c r="A51" s="36" t="s">
        <v>23</v>
      </c>
      <c r="B51" s="36" t="s">
        <v>1</v>
      </c>
      <c r="C51" s="36" t="s">
        <v>2</v>
      </c>
      <c r="D51" s="17" t="s">
        <v>3</v>
      </c>
      <c r="E51" s="17" t="s">
        <v>12</v>
      </c>
      <c r="F51" s="17" t="s">
        <v>15</v>
      </c>
      <c r="G51" s="25" t="s">
        <v>9</v>
      </c>
      <c r="H51" s="33"/>
      <c r="I51" s="14"/>
    </row>
    <row r="52" spans="1:9">
      <c r="A52" s="42" t="s">
        <v>25</v>
      </c>
      <c r="B52" s="46" t="s">
        <v>32</v>
      </c>
      <c r="C52" s="46" t="s">
        <v>26</v>
      </c>
      <c r="D52" s="45">
        <v>3425</v>
      </c>
      <c r="E52" s="44">
        <v>3515</v>
      </c>
      <c r="F52" s="18">
        <f>(50000/D52)*(E52-D52)</f>
        <v>1313.8686131386862</v>
      </c>
      <c r="G52" s="16" t="s">
        <v>28</v>
      </c>
    </row>
    <row r="53" spans="1:9">
      <c r="A53" s="42" t="s">
        <v>25</v>
      </c>
      <c r="B53" s="46" t="s">
        <v>31</v>
      </c>
      <c r="C53" s="46" t="s">
        <v>19</v>
      </c>
      <c r="D53" s="45">
        <v>620</v>
      </c>
      <c r="E53" s="44">
        <v>601</v>
      </c>
      <c r="F53" s="43">
        <f t="shared" ref="F53:F55" si="4">(50000/D53)*(E53-D53)</f>
        <v>-1532.258064516129</v>
      </c>
      <c r="G53" s="16" t="s">
        <v>13</v>
      </c>
    </row>
    <row r="54" spans="1:9">
      <c r="A54" s="42" t="s">
        <v>25</v>
      </c>
      <c r="B54" s="46" t="s">
        <v>46</v>
      </c>
      <c r="C54" s="46" t="s">
        <v>26</v>
      </c>
      <c r="D54" s="45">
        <v>216</v>
      </c>
      <c r="E54" s="44">
        <v>221.4</v>
      </c>
      <c r="F54" s="43">
        <f t="shared" si="4"/>
        <v>1250.0000000000014</v>
      </c>
      <c r="G54" s="16" t="s">
        <v>28</v>
      </c>
    </row>
    <row r="55" spans="1:9">
      <c r="A55" s="42" t="s">
        <v>25</v>
      </c>
      <c r="B55" s="46" t="s">
        <v>49</v>
      </c>
      <c r="C55" s="46" t="s">
        <v>19</v>
      </c>
      <c r="D55" s="45">
        <v>820</v>
      </c>
      <c r="E55" s="44">
        <v>850</v>
      </c>
      <c r="F55" s="43">
        <f t="shared" si="4"/>
        <v>1829.2682926829268</v>
      </c>
      <c r="G55" s="16" t="s">
        <v>28</v>
      </c>
    </row>
    <row r="56" spans="1:9">
      <c r="A56" s="42" t="s">
        <v>29</v>
      </c>
      <c r="B56" s="46" t="s">
        <v>52</v>
      </c>
      <c r="C56" s="46" t="s">
        <v>26</v>
      </c>
      <c r="D56" s="45">
        <v>20</v>
      </c>
      <c r="E56" s="44">
        <v>30</v>
      </c>
      <c r="F56" s="43">
        <f>(650)*(E56-D56)</f>
        <v>6500</v>
      </c>
      <c r="G56" s="16" t="s">
        <v>28</v>
      </c>
    </row>
    <row r="57" spans="1:9">
      <c r="A57" s="42" t="s">
        <v>29</v>
      </c>
      <c r="B57" s="46" t="s">
        <v>51</v>
      </c>
      <c r="C57" s="46" t="s">
        <v>19</v>
      </c>
      <c r="D57" s="45">
        <v>9</v>
      </c>
      <c r="E57" s="44">
        <v>11</v>
      </c>
      <c r="F57" s="43">
        <f>(1000)*(E57-D57)</f>
        <v>2000</v>
      </c>
      <c r="G57" s="16" t="s">
        <v>28</v>
      </c>
    </row>
    <row r="58" spans="1:9">
      <c r="A58" s="42"/>
      <c r="B58" s="46"/>
      <c r="C58" s="46"/>
      <c r="D58" s="45"/>
      <c r="E58" s="44"/>
      <c r="F58" s="43"/>
      <c r="G58" s="16"/>
    </row>
    <row r="59" spans="1:9">
      <c r="A59" s="42"/>
      <c r="B59" s="46"/>
      <c r="C59" s="46"/>
      <c r="D59" s="45"/>
      <c r="E59" s="27"/>
      <c r="F59" s="43"/>
      <c r="G59" s="16"/>
      <c r="I59" s="14"/>
    </row>
    <row r="60" spans="1:9">
      <c r="A60" s="55" t="s">
        <v>10</v>
      </c>
      <c r="B60" s="56"/>
      <c r="C60" s="56"/>
      <c r="D60" s="56"/>
      <c r="E60" s="57"/>
      <c r="F60" s="34">
        <f>SUM(F52:F59)</f>
        <v>11360.878841305486</v>
      </c>
      <c r="I60" s="14"/>
    </row>
    <row r="61" spans="1:9">
      <c r="A61" s="54" t="s">
        <v>22</v>
      </c>
      <c r="B61" s="52"/>
      <c r="C61" s="52"/>
      <c r="F61" s="13"/>
      <c r="I61" s="14"/>
    </row>
    <row r="62" spans="1:9">
      <c r="F62" s="13"/>
      <c r="I62" s="14"/>
    </row>
    <row r="63" spans="1:9">
      <c r="F63" s="13"/>
      <c r="I63" s="14"/>
    </row>
    <row r="64" spans="1:9">
      <c r="I64" s="14"/>
    </row>
    <row r="65" spans="1:9">
      <c r="I65" s="14"/>
    </row>
    <row r="66" spans="1:9">
      <c r="I66" s="14"/>
    </row>
    <row r="67" spans="1:9" ht="14.4" customHeight="1">
      <c r="A67" s="49" t="s">
        <v>17</v>
      </c>
      <c r="B67" s="50"/>
      <c r="C67" s="50"/>
      <c r="D67" s="50"/>
      <c r="E67" s="50"/>
      <c r="F67" s="50"/>
      <c r="G67" s="51"/>
      <c r="I67" s="14"/>
    </row>
    <row r="68" spans="1:9" ht="14.4" customHeight="1">
      <c r="A68" s="36" t="s">
        <v>11</v>
      </c>
      <c r="B68" s="36" t="s">
        <v>1</v>
      </c>
      <c r="C68" s="36" t="s">
        <v>2</v>
      </c>
      <c r="D68" s="17" t="s">
        <v>3</v>
      </c>
      <c r="E68" s="25" t="s">
        <v>5</v>
      </c>
      <c r="F68" s="25" t="s">
        <v>4</v>
      </c>
      <c r="G68" s="25" t="s">
        <v>18</v>
      </c>
    </row>
    <row r="69" spans="1:9">
      <c r="A69" s="42" t="s">
        <v>25</v>
      </c>
      <c r="B69" s="46" t="s">
        <v>50</v>
      </c>
      <c r="C69" s="46" t="s">
        <v>19</v>
      </c>
      <c r="D69" s="45">
        <v>1244</v>
      </c>
      <c r="E69" s="44">
        <v>1183</v>
      </c>
      <c r="F69" s="47">
        <v>1320</v>
      </c>
    </row>
    <row r="70" spans="1:9">
      <c r="A70" s="42"/>
      <c r="B70" s="46"/>
      <c r="C70" s="46"/>
      <c r="D70" s="45"/>
      <c r="E70" s="44"/>
      <c r="F70" s="47"/>
    </row>
    <row r="71" spans="1:9">
      <c r="A71" s="42"/>
      <c r="B71" s="46"/>
      <c r="C71" s="46"/>
      <c r="D71" s="45"/>
      <c r="E71" s="44"/>
      <c r="F71" s="47"/>
    </row>
  </sheetData>
  <mergeCells count="11">
    <mergeCell ref="A18:G18"/>
    <mergeCell ref="A2:I2"/>
    <mergeCell ref="A22:I22"/>
    <mergeCell ref="A3:I3"/>
    <mergeCell ref="A34:G34"/>
    <mergeCell ref="A67:G67"/>
    <mergeCell ref="A35:C35"/>
    <mergeCell ref="A50:G50"/>
    <mergeCell ref="A61:C61"/>
    <mergeCell ref="A41:F41"/>
    <mergeCell ref="A60:E60"/>
  </mergeCells>
  <phoneticPr fontId="0" type="noConversion"/>
  <conditionalFormatting sqref="F60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2024-12-20T10:09:16Z</dcterms:modified>
</cp:coreProperties>
</file>