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31"/>
  <c r="H31" s="1"/>
  <c r="G30"/>
  <c r="H30" s="1"/>
  <c r="F60"/>
  <c r="F59"/>
  <c r="H6"/>
  <c r="H7"/>
  <c r="H8"/>
  <c r="H9"/>
  <c r="H10"/>
  <c r="G29"/>
  <c r="H29" s="1"/>
  <c r="H11"/>
  <c r="G27"/>
  <c r="H27" s="1"/>
  <c r="G28"/>
  <c r="H28" s="1"/>
  <c r="F57"/>
  <c r="F58"/>
  <c r="H5"/>
  <c r="G26" l="1"/>
  <c r="H26" s="1"/>
  <c r="F56"/>
  <c r="G23" l="1"/>
  <c r="H23" s="1"/>
  <c r="G24"/>
  <c r="H24" s="1"/>
  <c r="G25"/>
  <c r="H25" s="1"/>
  <c r="H33" l="1"/>
  <c r="H17"/>
  <c r="F63" l="1"/>
</calcChain>
</file>

<file path=xl/sharedStrings.xml><?xml version="1.0" encoding="utf-8"?>
<sst xmlns="http://schemas.openxmlformats.org/spreadsheetml/2006/main" count="184" uniqueCount="68">
  <si>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</si>
  <si>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</si>
  <si>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</si>
  <si>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</si>
  <si>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</si>
  <si>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</si>
  <si>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</si>
  <si>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</si>
  <si>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</si>
  <si>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</si>
  <si>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</si>
  <si>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</si>
  <si>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</si>
  <si>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</si>
  <si>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</si>
  <si>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</si>
  <si>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</si>
  <si>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</si>
  <si>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</si>
  <si>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</si>
  <si>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</si>
  <si>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</si>
  <si>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</si>
  <si>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</si>
  <si>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</si>
  <si>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</si>
  <si>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</si>
  <si>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</si>
  <si>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</si>
  <si>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</si>
  <si>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</si>
  <si>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JKCEMENT</t>
  </si>
  <si>
    <t>KPRMILL</t>
  </si>
  <si>
    <t>TCS</t>
  </si>
  <si>
    <t>HCLTECH BULL PUT SPREAD: SIMULTANEOUSLY SELL 1980 PUT AT 32 N BUY 1940 CALL AT 15</t>
  </si>
  <si>
    <t>ULTRACEM</t>
  </si>
  <si>
    <t>BDL</t>
  </si>
  <si>
    <t>POWERGRID</t>
  </si>
  <si>
    <t>RAMCOCEM</t>
  </si>
  <si>
    <t>TITAGARH</t>
  </si>
  <si>
    <t>ITI</t>
  </si>
  <si>
    <t>DIXON 18750 CALL</t>
  </si>
  <si>
    <t>360 ONE</t>
  </si>
  <si>
    <t>KPITTECH</t>
  </si>
  <si>
    <t>IGL 400 CALL</t>
  </si>
  <si>
    <t>COROMANDEL 1800 CALL</t>
  </si>
  <si>
    <t>NIFTY 24650 PUT</t>
  </si>
  <si>
    <t>SENSEX 81800 CALL</t>
  </si>
  <si>
    <t>HUDCO</t>
  </si>
  <si>
    <t>PRESTIGE 1800 CALL</t>
  </si>
  <si>
    <t>FIVESTAR</t>
  </si>
  <si>
    <t>CAMPUS</t>
  </si>
  <si>
    <t>BANKNIFTY 53500 CALL</t>
  </si>
  <si>
    <t>PRUALPHA RECOMM</t>
  </si>
  <si>
    <t>ANANTRAJ</t>
  </si>
  <si>
    <t>847-875</t>
  </si>
  <si>
    <t>OBEROIRLTY</t>
  </si>
  <si>
    <t>ABB</t>
  </si>
  <si>
    <t>DLF</t>
  </si>
  <si>
    <t>GODREJPROP 2950 LONG CALL</t>
  </si>
  <si>
    <t>DREEDY 1250 LONG CALL OPTION</t>
  </si>
  <si>
    <t>ASHOKLEY</t>
  </si>
  <si>
    <t>AFFLE</t>
  </si>
  <si>
    <t>PCBL</t>
  </si>
  <si>
    <t>BRIGADE</t>
  </si>
  <si>
    <t>MOTHERSON</t>
  </si>
  <si>
    <t>PERSISTENT 6500 CALL</t>
  </si>
  <si>
    <t>CLOSE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</si>
</sst>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topLeftCell="A61" zoomScaleNormal="100" workbookViewId="0">
      <selection activeCell="I58" sqref="I5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41</v>
      </c>
      <c r="B5" s="42" t="s">
        <v>26</v>
      </c>
      <c r="C5" s="16">
        <v>380</v>
      </c>
      <c r="D5" s="16">
        <v>350</v>
      </c>
      <c r="E5" s="16">
        <v>440</v>
      </c>
      <c r="F5" s="16">
        <v>409</v>
      </c>
      <c r="G5" s="22">
        <v>50</v>
      </c>
      <c r="H5" s="18">
        <f>+G5*(F5-C5)</f>
        <v>1450</v>
      </c>
      <c r="I5" s="23" t="s">
        <v>28</v>
      </c>
    </row>
    <row r="6" spans="1:9">
      <c r="A6" s="19" t="s">
        <v>44</v>
      </c>
      <c r="B6" s="42" t="s">
        <v>19</v>
      </c>
      <c r="C6" s="16">
        <v>9</v>
      </c>
      <c r="D6" s="16">
        <v>7.9</v>
      </c>
      <c r="E6" s="16">
        <v>12</v>
      </c>
      <c r="F6" s="16">
        <v>10.25</v>
      </c>
      <c r="G6" s="22">
        <v>1375</v>
      </c>
      <c r="H6" s="43">
        <f t="shared" ref="H6:H10" si="0">+G6*(F6-C6)</f>
        <v>1718.75</v>
      </c>
      <c r="I6" s="23" t="s">
        <v>28</v>
      </c>
    </row>
    <row r="7" spans="1:9">
      <c r="A7" s="19" t="s">
        <v>45</v>
      </c>
      <c r="B7" s="42" t="s">
        <v>19</v>
      </c>
      <c r="C7" s="16">
        <v>37</v>
      </c>
      <c r="D7" s="16">
        <v>33</v>
      </c>
      <c r="E7" s="16">
        <v>48</v>
      </c>
      <c r="F7" s="16">
        <v>42</v>
      </c>
      <c r="G7" s="22">
        <v>350</v>
      </c>
      <c r="H7" s="43">
        <f t="shared" si="0"/>
        <v>1750</v>
      </c>
      <c r="I7" s="23" t="s">
        <v>28</v>
      </c>
    </row>
    <row r="8" spans="1:9">
      <c r="A8" s="19" t="s">
        <v>46</v>
      </c>
      <c r="B8" s="42" t="s">
        <v>19</v>
      </c>
      <c r="C8" s="16">
        <v>160</v>
      </c>
      <c r="D8" s="16">
        <v>130</v>
      </c>
      <c r="E8" s="16">
        <v>230</v>
      </c>
      <c r="F8" s="16">
        <v>190</v>
      </c>
      <c r="G8" s="22">
        <v>25</v>
      </c>
      <c r="H8" s="43">
        <f t="shared" si="0"/>
        <v>750</v>
      </c>
      <c r="I8" s="23" t="s">
        <v>28</v>
      </c>
    </row>
    <row r="9" spans="1:9">
      <c r="A9" s="19" t="s">
        <v>47</v>
      </c>
      <c r="B9" s="42" t="s">
        <v>19</v>
      </c>
      <c r="C9" s="16">
        <v>635</v>
      </c>
      <c r="D9" s="16">
        <v>540</v>
      </c>
      <c r="E9" s="16">
        <v>850</v>
      </c>
      <c r="F9" s="16">
        <v>615</v>
      </c>
      <c r="G9" s="22">
        <v>10</v>
      </c>
      <c r="H9" s="43">
        <f t="shared" si="0"/>
        <v>-200</v>
      </c>
      <c r="I9" s="23" t="s">
        <v>18</v>
      </c>
    </row>
    <row r="10" spans="1:9">
      <c r="A10" s="19" t="s">
        <v>49</v>
      </c>
      <c r="B10" s="42" t="s">
        <v>19</v>
      </c>
      <c r="C10" s="16">
        <v>60</v>
      </c>
      <c r="D10" s="16">
        <v>55</v>
      </c>
      <c r="E10" s="16">
        <v>72</v>
      </c>
      <c r="F10" s="16">
        <v>67</v>
      </c>
      <c r="G10" s="22">
        <v>325</v>
      </c>
      <c r="H10" s="43">
        <f t="shared" si="0"/>
        <v>2275</v>
      </c>
      <c r="I10" s="23" t="s">
        <v>28</v>
      </c>
    </row>
    <row r="11" spans="1:9">
      <c r="A11" s="19" t="s">
        <v>52</v>
      </c>
      <c r="B11" s="42" t="s">
        <v>19</v>
      </c>
      <c r="C11" s="16">
        <v>610</v>
      </c>
      <c r="D11" s="16">
        <v>530</v>
      </c>
      <c r="E11" s="16">
        <v>800</v>
      </c>
      <c r="F11" s="16">
        <v>619</v>
      </c>
      <c r="G11" s="22">
        <v>15</v>
      </c>
      <c r="H11" s="43">
        <f t="shared" ref="H11:H12" si="1">+G11*(F11-C11)</f>
        <v>135</v>
      </c>
      <c r="I11" s="23" t="s">
        <v>18</v>
      </c>
    </row>
    <row r="12" spans="1:9">
      <c r="A12" s="19" t="s">
        <v>66</v>
      </c>
      <c r="B12" s="42" t="s">
        <v>19</v>
      </c>
      <c r="C12" s="16">
        <v>125</v>
      </c>
      <c r="D12" s="16">
        <v>110</v>
      </c>
      <c r="E12" s="16">
        <v>150</v>
      </c>
      <c r="F12" s="16">
        <v>129</v>
      </c>
      <c r="G12" s="22">
        <v>100</v>
      </c>
      <c r="H12" s="43">
        <f t="shared" si="1"/>
        <v>400</v>
      </c>
      <c r="I12" s="23" t="s">
        <v>67</v>
      </c>
    </row>
    <row r="13" spans="1:9">
      <c r="A13" s="19"/>
      <c r="B13" s="42"/>
      <c r="C13" s="16"/>
      <c r="D13" s="16"/>
      <c r="E13" s="16"/>
      <c r="F13" s="16"/>
      <c r="G13" s="22"/>
      <c r="H13" s="43"/>
      <c r="I13" s="23"/>
    </row>
    <row r="14" spans="1:9">
      <c r="A14" s="19"/>
      <c r="B14" s="42"/>
      <c r="C14" s="16"/>
      <c r="D14" s="16"/>
      <c r="E14" s="16"/>
      <c r="F14" s="16"/>
      <c r="G14" s="22"/>
      <c r="H14" s="43"/>
      <c r="I14" s="23"/>
    </row>
    <row r="15" spans="1:9">
      <c r="A15" s="19"/>
      <c r="B15" s="42"/>
      <c r="C15" s="16"/>
      <c r="D15" s="16"/>
      <c r="E15" s="16"/>
      <c r="F15" s="16"/>
      <c r="G15" s="22"/>
      <c r="H15" s="43"/>
      <c r="I15" s="23"/>
    </row>
    <row r="16" spans="1:9">
      <c r="A16" s="19"/>
      <c r="B16" s="42"/>
      <c r="C16" s="16"/>
      <c r="D16" s="16"/>
      <c r="E16" s="16"/>
      <c r="F16" s="16"/>
      <c r="G16" s="22"/>
      <c r="H16" s="43"/>
      <c r="I16" s="23"/>
    </row>
    <row r="17" spans="1:9">
      <c r="A17" s="58" t="s">
        <v>10</v>
      </c>
      <c r="B17" s="58"/>
      <c r="C17" s="58"/>
      <c r="D17" s="58"/>
      <c r="E17" s="58"/>
      <c r="F17" s="58"/>
      <c r="G17" s="58"/>
      <c r="H17" s="21">
        <f>SUM(H5:H16)</f>
        <v>8278.75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3" t="s">
        <v>20</v>
      </c>
      <c r="B21" s="53"/>
      <c r="C21" s="53"/>
      <c r="D21" s="53"/>
      <c r="E21" s="53"/>
      <c r="F21" s="53"/>
      <c r="G21" s="53"/>
      <c r="H21" s="53"/>
      <c r="I21" s="53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39</v>
      </c>
      <c r="B23" s="42" t="s">
        <v>26</v>
      </c>
      <c r="C23" s="20">
        <v>1363</v>
      </c>
      <c r="D23" s="20">
        <v>1350</v>
      </c>
      <c r="E23" s="20">
        <v>1396</v>
      </c>
      <c r="F23" s="20">
        <v>1350</v>
      </c>
      <c r="G23" s="22">
        <f>100000/C23</f>
        <v>73.367571533382247</v>
      </c>
      <c r="H23" s="43">
        <f t="shared" ref="H23:H26" si="2">(F23-C23)*G23</f>
        <v>-953.77842993396916</v>
      </c>
      <c r="I23" s="23" t="s">
        <v>13</v>
      </c>
    </row>
    <row r="24" spans="1:9" ht="14.25" customHeight="1">
      <c r="A24" s="19" t="s">
        <v>40</v>
      </c>
      <c r="B24" s="42" t="s">
        <v>19</v>
      </c>
      <c r="C24" s="15">
        <v>380</v>
      </c>
      <c r="D24" s="16">
        <v>376</v>
      </c>
      <c r="E24" s="16">
        <v>388</v>
      </c>
      <c r="F24" s="20">
        <v>385</v>
      </c>
      <c r="G24" s="22">
        <f t="shared" ref="G24:G26" si="3">100000/C24</f>
        <v>263.15789473684208</v>
      </c>
      <c r="H24" s="43">
        <f t="shared" si="2"/>
        <v>1315.7894736842104</v>
      </c>
      <c r="I24" s="23" t="s">
        <v>28</v>
      </c>
    </row>
    <row r="25" spans="1:9" ht="14.25" customHeight="1">
      <c r="A25" s="19" t="s">
        <v>42</v>
      </c>
      <c r="B25" s="42" t="s">
        <v>19</v>
      </c>
      <c r="C25" s="16">
        <v>1221</v>
      </c>
      <c r="D25" s="16">
        <v>1209</v>
      </c>
      <c r="E25" s="16">
        <v>1250</v>
      </c>
      <c r="F25" s="20">
        <v>1244</v>
      </c>
      <c r="G25" s="22">
        <f t="shared" si="3"/>
        <v>81.900081900081901</v>
      </c>
      <c r="H25" s="43">
        <f t="shared" si="2"/>
        <v>1883.7018837018836</v>
      </c>
      <c r="I25" s="23" t="s">
        <v>28</v>
      </c>
    </row>
    <row r="26" spans="1:9" ht="14.25" customHeight="1">
      <c r="A26" s="19" t="s">
        <v>43</v>
      </c>
      <c r="B26" s="42" t="s">
        <v>19</v>
      </c>
      <c r="C26" s="16">
        <v>1543</v>
      </c>
      <c r="D26" s="16">
        <v>1528</v>
      </c>
      <c r="E26" s="16">
        <v>1575</v>
      </c>
      <c r="F26" s="20">
        <v>1544</v>
      </c>
      <c r="G26" s="22">
        <f t="shared" si="3"/>
        <v>64.808813998703826</v>
      </c>
      <c r="H26" s="43">
        <f t="shared" si="2"/>
        <v>64.808813998703826</v>
      </c>
      <c r="I26" s="23" t="s">
        <v>18</v>
      </c>
    </row>
    <row r="27" spans="1:9" ht="14.25" customHeight="1">
      <c r="A27" s="19" t="s">
        <v>48</v>
      </c>
      <c r="B27" s="42" t="s">
        <v>19</v>
      </c>
      <c r="C27" s="16">
        <v>250.5</v>
      </c>
      <c r="D27" s="16">
        <v>248</v>
      </c>
      <c r="E27" s="16">
        <v>256</v>
      </c>
      <c r="F27" s="20">
        <v>248</v>
      </c>
      <c r="G27" s="22">
        <f t="shared" ref="G27:G31" si="4">100000/C27</f>
        <v>399.20159680638722</v>
      </c>
      <c r="H27" s="43">
        <f t="shared" ref="H27:H31" si="5">(F27-C27)*G27</f>
        <v>-998.00399201596804</v>
      </c>
      <c r="I27" s="23" t="s">
        <v>13</v>
      </c>
    </row>
    <row r="28" spans="1:9" ht="14.4" customHeight="1">
      <c r="A28" s="19" t="s">
        <v>50</v>
      </c>
      <c r="B28" s="42" t="s">
        <v>19</v>
      </c>
      <c r="C28" s="16">
        <v>692</v>
      </c>
      <c r="D28" s="16">
        <v>686</v>
      </c>
      <c r="E28" s="16">
        <v>704</v>
      </c>
      <c r="F28" s="20">
        <v>686</v>
      </c>
      <c r="G28" s="22">
        <f t="shared" si="4"/>
        <v>144.50867052023122</v>
      </c>
      <c r="H28" s="43">
        <f t="shared" si="5"/>
        <v>-867.05202312138726</v>
      </c>
      <c r="I28" s="23" t="s">
        <v>13</v>
      </c>
    </row>
    <row r="29" spans="1:9" ht="13.8" customHeight="1">
      <c r="A29" s="19" t="s">
        <v>51</v>
      </c>
      <c r="B29" s="42" t="s">
        <v>19</v>
      </c>
      <c r="C29" s="16">
        <v>304</v>
      </c>
      <c r="D29" s="16">
        <v>301</v>
      </c>
      <c r="E29" s="16">
        <v>312</v>
      </c>
      <c r="F29" s="20">
        <v>301</v>
      </c>
      <c r="G29" s="22">
        <f t="shared" si="4"/>
        <v>328.94736842105266</v>
      </c>
      <c r="H29" s="43">
        <f t="shared" si="5"/>
        <v>-986.84210526315792</v>
      </c>
      <c r="I29" s="23" t="s">
        <v>13</v>
      </c>
    </row>
    <row r="30" spans="1:9" ht="13.8" customHeight="1">
      <c r="A30" s="19" t="s">
        <v>32</v>
      </c>
      <c r="B30" s="42" t="s">
        <v>19</v>
      </c>
      <c r="C30" s="16">
        <v>1110</v>
      </c>
      <c r="D30" s="16">
        <v>1099</v>
      </c>
      <c r="E30" s="16">
        <v>1140</v>
      </c>
      <c r="F30" s="20">
        <v>1099</v>
      </c>
      <c r="G30" s="22">
        <f t="shared" si="4"/>
        <v>90.090090090090087</v>
      </c>
      <c r="H30" s="43">
        <f t="shared" si="5"/>
        <v>-990.99099099099089</v>
      </c>
      <c r="I30" s="23" t="s">
        <v>13</v>
      </c>
    </row>
    <row r="31" spans="1:9" ht="14.25" customHeight="1">
      <c r="A31" s="19" t="s">
        <v>65</v>
      </c>
      <c r="B31" s="42" t="s">
        <v>19</v>
      </c>
      <c r="C31" s="16">
        <v>168.65</v>
      </c>
      <c r="D31" s="16">
        <v>167</v>
      </c>
      <c r="E31" s="16">
        <v>172</v>
      </c>
      <c r="F31" s="20">
        <v>168.8</v>
      </c>
      <c r="G31" s="22">
        <f t="shared" si="4"/>
        <v>592.94396679513784</v>
      </c>
      <c r="H31" s="18">
        <f t="shared" si="5"/>
        <v>88.941595019274047</v>
      </c>
      <c r="I31" s="23" t="s">
        <v>67</v>
      </c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8" t="s">
        <v>10</v>
      </c>
      <c r="B33" s="58"/>
      <c r="C33" s="58"/>
      <c r="D33" s="58"/>
      <c r="E33" s="58"/>
      <c r="F33" s="58"/>
      <c r="G33" s="58"/>
      <c r="H33" s="21">
        <f>SUM(H23:H32)</f>
        <v>-1443.4257749214012</v>
      </c>
      <c r="I33" s="24"/>
    </row>
    <row r="34" spans="1:9">
      <c r="A34" s="52" t="s">
        <v>14</v>
      </c>
      <c r="B34" s="52"/>
      <c r="C34" s="52"/>
      <c r="I34" s="6"/>
    </row>
    <row r="35" spans="1:9">
      <c r="A35" s="26"/>
      <c r="B35" s="26"/>
      <c r="C35" s="26"/>
      <c r="I35" s="6"/>
    </row>
    <row r="36" spans="1:9">
      <c r="A36" s="26"/>
      <c r="B36" s="48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3" t="s">
        <v>27</v>
      </c>
      <c r="B40" s="53"/>
      <c r="C40" s="53"/>
      <c r="D40" s="53"/>
      <c r="E40" s="53"/>
      <c r="F40" s="53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2" t="s">
        <v>53</v>
      </c>
      <c r="B42" s="46" t="s">
        <v>54</v>
      </c>
      <c r="C42" s="46" t="s">
        <v>26</v>
      </c>
      <c r="D42" s="45">
        <v>774</v>
      </c>
      <c r="E42" s="44">
        <v>708</v>
      </c>
      <c r="F42" s="47" t="s">
        <v>55</v>
      </c>
      <c r="G42" s="5"/>
      <c r="H42" s="31"/>
      <c r="I42" s="14"/>
    </row>
    <row r="43" spans="1:9">
      <c r="A43" s="42" t="s">
        <v>25</v>
      </c>
      <c r="B43" s="46" t="s">
        <v>56</v>
      </c>
      <c r="C43" s="46" t="s">
        <v>19</v>
      </c>
      <c r="D43" s="45">
        <v>2188</v>
      </c>
      <c r="E43" s="44">
        <v>2128</v>
      </c>
      <c r="F43" s="47">
        <v>2280</v>
      </c>
      <c r="G43" s="5"/>
      <c r="H43" s="31"/>
      <c r="I43" s="14"/>
    </row>
    <row r="44" spans="1:9">
      <c r="A44" s="42" t="s">
        <v>25</v>
      </c>
      <c r="B44" s="46" t="s">
        <v>57</v>
      </c>
      <c r="C44" s="46" t="s">
        <v>19</v>
      </c>
      <c r="D44" s="45">
        <v>7910</v>
      </c>
      <c r="E44" s="44">
        <v>7675</v>
      </c>
      <c r="F44" s="47">
        <v>8300</v>
      </c>
      <c r="G44" s="5"/>
      <c r="H44" s="31"/>
      <c r="I44" s="14"/>
    </row>
    <row r="45" spans="1:9">
      <c r="A45" s="42" t="s">
        <v>25</v>
      </c>
      <c r="B45" s="46" t="s">
        <v>58</v>
      </c>
      <c r="C45" s="46" t="s">
        <v>19</v>
      </c>
      <c r="D45" s="45">
        <v>894</v>
      </c>
      <c r="E45" s="44">
        <v>868</v>
      </c>
      <c r="F45" s="47">
        <v>930</v>
      </c>
      <c r="G45" s="5"/>
      <c r="H45" s="31"/>
      <c r="I45" s="14"/>
    </row>
    <row r="46" spans="1:9">
      <c r="A46" s="42" t="s">
        <v>25</v>
      </c>
      <c r="B46" s="46" t="s">
        <v>61</v>
      </c>
      <c r="C46" s="46" t="s">
        <v>19</v>
      </c>
      <c r="D46" s="45">
        <v>234.5</v>
      </c>
      <c r="E46" s="44">
        <v>230</v>
      </c>
      <c r="F46" s="47">
        <v>245</v>
      </c>
      <c r="G46" s="5"/>
      <c r="H46" s="31"/>
      <c r="I46" s="14"/>
    </row>
    <row r="47" spans="1:9">
      <c r="A47" s="42" t="s">
        <v>25</v>
      </c>
      <c r="B47" s="46" t="s">
        <v>62</v>
      </c>
      <c r="C47" s="46" t="s">
        <v>19</v>
      </c>
      <c r="D47" s="45">
        <v>1868</v>
      </c>
      <c r="E47" s="44">
        <v>1790</v>
      </c>
      <c r="F47" s="47">
        <v>1980</v>
      </c>
      <c r="G47" s="5"/>
      <c r="H47" s="31"/>
      <c r="I47" s="14"/>
    </row>
    <row r="48" spans="1:9">
      <c r="A48" s="42" t="s">
        <v>25</v>
      </c>
      <c r="B48" s="46" t="s">
        <v>63</v>
      </c>
      <c r="C48" s="46" t="s">
        <v>19</v>
      </c>
      <c r="D48" s="45">
        <v>487.6</v>
      </c>
      <c r="E48" s="44">
        <v>470</v>
      </c>
      <c r="F48" s="47">
        <v>514</v>
      </c>
      <c r="G48" s="5"/>
      <c r="H48" s="31"/>
      <c r="I48" s="14"/>
    </row>
    <row r="49" spans="1:9">
      <c r="A49" s="42" t="s">
        <v>25</v>
      </c>
      <c r="B49" s="46" t="s">
        <v>64</v>
      </c>
      <c r="C49" s="46" t="s">
        <v>19</v>
      </c>
      <c r="D49" s="45">
        <v>1298</v>
      </c>
      <c r="E49" s="44">
        <v>1260</v>
      </c>
      <c r="F49" s="47">
        <v>1360</v>
      </c>
      <c r="G49" s="5"/>
      <c r="H49" s="31"/>
      <c r="I49" s="14"/>
    </row>
    <row r="50" spans="1:9">
      <c r="A50" s="42" t="s">
        <v>29</v>
      </c>
      <c r="B50" s="46" t="s">
        <v>59</v>
      </c>
      <c r="C50" s="46" t="s">
        <v>19</v>
      </c>
      <c r="D50" s="45">
        <v>78</v>
      </c>
      <c r="E50" s="44">
        <v>68</v>
      </c>
      <c r="F50" s="47">
        <v>99</v>
      </c>
      <c r="G50" s="5"/>
      <c r="H50" s="31"/>
      <c r="I50" s="14"/>
    </row>
    <row r="51" spans="1:9">
      <c r="A51" s="42" t="s">
        <v>29</v>
      </c>
      <c r="B51" s="46" t="s">
        <v>60</v>
      </c>
      <c r="C51" s="46" t="s">
        <v>19</v>
      </c>
      <c r="D51" s="35">
        <v>20</v>
      </c>
      <c r="E51" s="27">
        <v>16</v>
      </c>
      <c r="F51" s="41">
        <v>30</v>
      </c>
      <c r="G51" s="5"/>
      <c r="H51" s="31"/>
      <c r="I51" s="14"/>
    </row>
    <row r="52" spans="1:9">
      <c r="C52" s="37"/>
      <c r="D52" s="38"/>
      <c r="E52" s="39"/>
      <c r="F52" s="40"/>
      <c r="G52" s="5"/>
      <c r="H52" s="31"/>
      <c r="I52" s="14"/>
    </row>
    <row r="53" spans="1:9">
      <c r="A53" s="12"/>
      <c r="C53" s="5"/>
      <c r="D53" s="3"/>
      <c r="E53" s="3"/>
      <c r="F53" s="3"/>
      <c r="G53" s="3"/>
      <c r="H53" s="31"/>
      <c r="I53" s="14"/>
    </row>
    <row r="54" spans="1:9" ht="15" customHeight="1">
      <c r="A54" s="53" t="s">
        <v>21</v>
      </c>
      <c r="B54" s="53"/>
      <c r="C54" s="53"/>
      <c r="D54" s="53"/>
      <c r="E54" s="53"/>
      <c r="F54" s="53"/>
      <c r="G54" s="53"/>
      <c r="H54" s="11"/>
      <c r="I54" s="14"/>
    </row>
    <row r="55" spans="1:9">
      <c r="A55" s="36" t="s">
        <v>23</v>
      </c>
      <c r="B55" s="36" t="s">
        <v>1</v>
      </c>
      <c r="C55" s="36" t="s">
        <v>2</v>
      </c>
      <c r="D55" s="17" t="s">
        <v>3</v>
      </c>
      <c r="E55" s="17" t="s">
        <v>12</v>
      </c>
      <c r="F55" s="17" t="s">
        <v>15</v>
      </c>
      <c r="G55" s="25" t="s">
        <v>9</v>
      </c>
      <c r="H55" s="33"/>
      <c r="I55" s="14"/>
    </row>
    <row r="56" spans="1:9">
      <c r="A56" s="42" t="s">
        <v>25</v>
      </c>
      <c r="B56" s="46" t="s">
        <v>36</v>
      </c>
      <c r="C56" s="46" t="s">
        <v>19</v>
      </c>
      <c r="D56" s="45">
        <v>1243</v>
      </c>
      <c r="E56" s="44">
        <v>1280</v>
      </c>
      <c r="F56" s="18">
        <f>(50000/D56)*(E56-D56)</f>
        <v>1488.3346741753821</v>
      </c>
      <c r="G56" s="16" t="s">
        <v>28</v>
      </c>
    </row>
    <row r="57" spans="1:9">
      <c r="A57" s="42" t="s">
        <v>25</v>
      </c>
      <c r="B57" s="46" t="s">
        <v>56</v>
      </c>
      <c r="C57" s="46" t="s">
        <v>19</v>
      </c>
      <c r="D57" s="45">
        <v>2188</v>
      </c>
      <c r="E57" s="44">
        <v>2250</v>
      </c>
      <c r="F57" s="43">
        <f t="shared" ref="F57:F58" si="6">(50000/D57)*(E57-D57)</f>
        <v>1416.8190127970749</v>
      </c>
      <c r="G57" s="16" t="s">
        <v>28</v>
      </c>
    </row>
    <row r="58" spans="1:9">
      <c r="A58" s="42" t="s">
        <v>25</v>
      </c>
      <c r="B58" s="46" t="s">
        <v>33</v>
      </c>
      <c r="C58" s="46" t="s">
        <v>19</v>
      </c>
      <c r="D58" s="45">
        <v>4489</v>
      </c>
      <c r="E58" s="44">
        <v>4410</v>
      </c>
      <c r="F58" s="43">
        <f t="shared" si="6"/>
        <v>-879.92871463577626</v>
      </c>
      <c r="G58" s="16" t="s">
        <v>13</v>
      </c>
    </row>
    <row r="59" spans="1:9">
      <c r="A59" s="42" t="s">
        <v>29</v>
      </c>
      <c r="B59" s="46" t="s">
        <v>59</v>
      </c>
      <c r="C59" s="46" t="s">
        <v>19</v>
      </c>
      <c r="D59" s="45">
        <v>78</v>
      </c>
      <c r="E59" s="44">
        <v>88</v>
      </c>
      <c r="F59" s="43">
        <f>(225)*(E59-D59)</f>
        <v>2250</v>
      </c>
      <c r="G59" s="16" t="s">
        <v>28</v>
      </c>
    </row>
    <row r="60" spans="1:9">
      <c r="A60" s="42" t="s">
        <v>29</v>
      </c>
      <c r="B60" s="46" t="s">
        <v>60</v>
      </c>
      <c r="C60" s="46" t="s">
        <v>19</v>
      </c>
      <c r="D60" s="45">
        <v>20</v>
      </c>
      <c r="E60" s="44">
        <v>29.5</v>
      </c>
      <c r="F60" s="43">
        <f>(625)*(E60-D60)</f>
        <v>5937.5</v>
      </c>
      <c r="G60" s="16" t="s">
        <v>28</v>
      </c>
    </row>
    <row r="61" spans="1:9">
      <c r="A61" s="42"/>
      <c r="B61" s="46"/>
      <c r="C61" s="46"/>
      <c r="D61" s="45"/>
      <c r="E61" s="44"/>
      <c r="F61" s="43"/>
      <c r="G61" s="16"/>
    </row>
    <row r="62" spans="1:9">
      <c r="A62" s="42"/>
      <c r="B62" s="46"/>
      <c r="C62" s="46"/>
      <c r="D62" s="45"/>
      <c r="E62" s="27"/>
      <c r="F62" s="43"/>
      <c r="G62" s="16"/>
      <c r="I62" s="14"/>
    </row>
    <row r="63" spans="1:9">
      <c r="A63" s="55" t="s">
        <v>10</v>
      </c>
      <c r="B63" s="56"/>
      <c r="C63" s="56"/>
      <c r="D63" s="56"/>
      <c r="E63" s="57"/>
      <c r="F63" s="34">
        <f>SUM(F56:F62)</f>
        <v>10212.72497233668</v>
      </c>
      <c r="I63" s="14"/>
    </row>
    <row r="64" spans="1:9">
      <c r="A64" s="54" t="s">
        <v>22</v>
      </c>
      <c r="B64" s="52"/>
      <c r="C64" s="52"/>
      <c r="F64" s="13"/>
      <c r="I64" s="14"/>
    </row>
    <row r="65" spans="1:9">
      <c r="F65" s="13"/>
      <c r="I65" s="14"/>
    </row>
    <row r="66" spans="1:9">
      <c r="F66" s="13"/>
      <c r="I66" s="14"/>
    </row>
    <row r="67" spans="1:9">
      <c r="I67" s="14"/>
    </row>
    <row r="68" spans="1:9">
      <c r="I68" s="14"/>
    </row>
    <row r="69" spans="1:9">
      <c r="I69" s="14"/>
    </row>
    <row r="70" spans="1:9" ht="14.4" customHeight="1">
      <c r="A70" s="49" t="s">
        <v>17</v>
      </c>
      <c r="B70" s="50"/>
      <c r="C70" s="50"/>
      <c r="D70" s="50"/>
      <c r="E70" s="50"/>
      <c r="F70" s="50"/>
      <c r="G70" s="51"/>
      <c r="I70" s="14"/>
    </row>
    <row r="71" spans="1:9" ht="14.4" customHeight="1">
      <c r="A71" s="36" t="s">
        <v>11</v>
      </c>
      <c r="B71" s="36" t="s">
        <v>1</v>
      </c>
      <c r="C71" s="36" t="s">
        <v>2</v>
      </c>
      <c r="D71" s="17" t="s">
        <v>3</v>
      </c>
      <c r="E71" s="25" t="s">
        <v>5</v>
      </c>
      <c r="F71" s="25" t="s">
        <v>4</v>
      </c>
      <c r="G71" s="25" t="s">
        <v>18</v>
      </c>
    </row>
    <row r="72" spans="1:9">
      <c r="A72" s="42" t="s">
        <v>25</v>
      </c>
      <c r="B72" s="46" t="s">
        <v>31</v>
      </c>
      <c r="C72" s="46" t="s">
        <v>19</v>
      </c>
      <c r="D72" s="45">
        <v>4748</v>
      </c>
      <c r="E72" s="44">
        <v>4599</v>
      </c>
      <c r="F72" s="47">
        <v>4970</v>
      </c>
    </row>
    <row r="73" spans="1:9">
      <c r="A73" s="42" t="s">
        <v>25</v>
      </c>
      <c r="B73" s="46" t="s">
        <v>35</v>
      </c>
      <c r="C73" s="46" t="s">
        <v>19</v>
      </c>
      <c r="D73" s="45">
        <v>12100</v>
      </c>
      <c r="E73" s="44">
        <v>11845</v>
      </c>
      <c r="F73" s="47">
        <v>12750</v>
      </c>
    </row>
    <row r="74" spans="1:9">
      <c r="A74" s="42" t="s">
        <v>25</v>
      </c>
      <c r="B74" s="46" t="s">
        <v>37</v>
      </c>
      <c r="C74" s="46" t="s">
        <v>19</v>
      </c>
      <c r="D74" s="45">
        <v>334</v>
      </c>
      <c r="E74" s="44">
        <v>328</v>
      </c>
      <c r="F74" s="47">
        <v>350</v>
      </c>
    </row>
    <row r="75" spans="1:9">
      <c r="A75" s="42" t="s">
        <v>25</v>
      </c>
      <c r="B75" s="46" t="s">
        <v>38</v>
      </c>
      <c r="C75" s="46" t="s">
        <v>19</v>
      </c>
      <c r="D75" s="45">
        <v>1037</v>
      </c>
      <c r="E75" s="44">
        <v>1010</v>
      </c>
      <c r="F75" s="47">
        <v>1080</v>
      </c>
      <c r="G75" s="6">
        <v>1037</v>
      </c>
    </row>
    <row r="76" spans="1:9">
      <c r="A76" s="42" t="s">
        <v>25</v>
      </c>
      <c r="B76" s="46" t="s">
        <v>57</v>
      </c>
      <c r="C76" s="46" t="s">
        <v>19</v>
      </c>
      <c r="D76" s="45">
        <v>7910</v>
      </c>
      <c r="E76" s="44">
        <v>7675</v>
      </c>
      <c r="F76" s="47">
        <v>8300</v>
      </c>
    </row>
    <row r="77" spans="1:9">
      <c r="A77" s="42" t="s">
        <v>25</v>
      </c>
      <c r="B77" s="46" t="s">
        <v>58</v>
      </c>
      <c r="C77" s="46" t="s">
        <v>19</v>
      </c>
      <c r="D77" s="45">
        <v>894</v>
      </c>
      <c r="E77" s="44">
        <v>868</v>
      </c>
      <c r="F77" s="47">
        <v>930</v>
      </c>
    </row>
    <row r="78" spans="1:9">
      <c r="A78" s="42" t="s">
        <v>25</v>
      </c>
      <c r="B78" s="46" t="s">
        <v>61</v>
      </c>
      <c r="C78" s="46" t="s">
        <v>19</v>
      </c>
      <c r="D78" s="45">
        <v>234.5</v>
      </c>
      <c r="E78" s="44">
        <v>230</v>
      </c>
      <c r="F78" s="47">
        <v>245</v>
      </c>
    </row>
    <row r="79" spans="1:9">
      <c r="A79" s="42" t="s">
        <v>25</v>
      </c>
      <c r="B79" s="46" t="s">
        <v>62</v>
      </c>
      <c r="C79" s="46" t="s">
        <v>19</v>
      </c>
      <c r="D79" s="45">
        <v>1868</v>
      </c>
      <c r="E79" s="44">
        <v>1790</v>
      </c>
      <c r="F79" s="47">
        <v>1980</v>
      </c>
    </row>
    <row r="80" spans="1:9">
      <c r="A80" s="42" t="s">
        <v>25</v>
      </c>
      <c r="B80" s="46" t="s">
        <v>63</v>
      </c>
      <c r="C80" s="46" t="s">
        <v>19</v>
      </c>
      <c r="D80" s="45">
        <v>487.6</v>
      </c>
      <c r="E80" s="44">
        <v>470</v>
      </c>
      <c r="F80" s="47">
        <v>514</v>
      </c>
    </row>
    <row r="81" spans="1:6">
      <c r="A81" s="42" t="s">
        <v>25</v>
      </c>
      <c r="B81" s="46" t="s">
        <v>64</v>
      </c>
      <c r="C81" s="46" t="s">
        <v>19</v>
      </c>
      <c r="D81" s="45">
        <v>1298</v>
      </c>
      <c r="E81" s="44">
        <v>1260</v>
      </c>
      <c r="F81" s="47">
        <v>1360</v>
      </c>
    </row>
    <row r="82" spans="1:6">
      <c r="A82" s="42" t="s">
        <v>29</v>
      </c>
      <c r="B82" s="46" t="s">
        <v>34</v>
      </c>
      <c r="C82" s="46" t="s">
        <v>30</v>
      </c>
      <c r="D82" s="45">
        <v>17</v>
      </c>
      <c r="E82" s="44">
        <v>25</v>
      </c>
      <c r="F82" s="47">
        <v>4</v>
      </c>
    </row>
  </sheetData>
  <mergeCells count="11">
    <mergeCell ref="A17:G17"/>
    <mergeCell ref="A2:I2"/>
    <mergeCell ref="A21:I21"/>
    <mergeCell ref="A3:I3"/>
    <mergeCell ref="A33:G33"/>
    <mergeCell ref="A70:G70"/>
    <mergeCell ref="A34:C34"/>
    <mergeCell ref="A54:G54"/>
    <mergeCell ref="A64:C64"/>
    <mergeCell ref="A40:F40"/>
    <mergeCell ref="A63:E63"/>
  </mergeCells>
  <phoneticPr fontId="0" type="noConversion"/>
  <conditionalFormatting sqref="F63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2024-12-16T10:13:09Z</dcterms:modified>
</cp:coreProperties>
</file>