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/>
  <c r="H16"/>
  <c r="F59"/>
  <c r="F61"/>
  <c r="F60"/>
  <c r="H12"/>
  <c r="H7"/>
  <c r="G28"/>
  <c r="H28" s="1"/>
  <c r="G29"/>
  <c r="H29" s="1"/>
  <c r="F56"/>
  <c r="F57"/>
  <c r="F58"/>
  <c r="H15"/>
  <c r="H14"/>
  <c r="H10"/>
  <c r="H11"/>
  <c r="H13"/>
  <c r="H6"/>
  <c r="H8"/>
  <c r="H9"/>
  <c r="H5"/>
  <c r="G27" l="1"/>
  <c r="H27" s="1"/>
  <c r="F55"/>
  <c r="G24" l="1"/>
  <c r="H24" s="1"/>
  <c r="G25"/>
  <c r="H25" s="1"/>
  <c r="G26"/>
  <c r="H26" s="1"/>
  <c r="H34" l="1"/>
  <c r="H18"/>
  <c r="F65" l="1"/>
</calcChain>
</file>

<file path=xl/sharedStrings.xml><?xml version="1.0" encoding="utf-8"?>
<sst xmlns="http://schemas.openxmlformats.org/spreadsheetml/2006/main" count="180" uniqueCount="64">
  <si>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</si>
  <si>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</si>
  <si>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</si>
  <si>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</si>
  <si>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</si>
  <si>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</si>
  <si>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</si>
  <si>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</si>
  <si>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</si>
  <si>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</si>
  <si>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</si>
  <si>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</si>
  <si>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</si>
  <si>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</si>
  <si>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</si>
  <si>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</si>
  <si>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</si>
  <si>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</si>
  <si>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</si>
  <si>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</si>
  <si>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</si>
  <si>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</si>
  <si>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</si>
  <si>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</si>
  <si>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</si>
  <si>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</si>
  <si>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</si>
  <si>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</si>
  <si>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</si>
  <si>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</si>
  <si>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</si>
  <si>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FEDERALBANK</t>
  </si>
  <si>
    <t>INDIGO</t>
  </si>
  <si>
    <t>METROBRANDS</t>
  </si>
  <si>
    <t>LTTS</t>
  </si>
  <si>
    <t>DALBHARAT</t>
  </si>
  <si>
    <t>JKCEMENT</t>
  </si>
  <si>
    <t>PFC BEAR CALL OPTION; SIMULTANEOUSLY SELL 510 CALL AT 12.70 N BUY 520 CALL AT 8.20</t>
  </si>
  <si>
    <t>BHARTIARTL 1620 CALL</t>
  </si>
  <si>
    <t>MNM 3050PUT</t>
  </si>
  <si>
    <t>NIFTY 24500 CALL</t>
  </si>
  <si>
    <t>SENSEX 80600 PUT</t>
  </si>
  <si>
    <t>DMART 3650 PUT</t>
  </si>
  <si>
    <t>DIXON 17750 CALL</t>
  </si>
  <si>
    <t>AUBANK</t>
  </si>
  <si>
    <t>AEGISLOG</t>
  </si>
  <si>
    <t>KPRMILL</t>
  </si>
  <si>
    <t>DELHIVERY</t>
  </si>
  <si>
    <t>ULTRACEM 11900 CALL</t>
  </si>
  <si>
    <t>POLYCAB 7500 CALL</t>
  </si>
  <si>
    <t>SWANENERGY</t>
  </si>
  <si>
    <t>WESTLIFE</t>
  </si>
  <si>
    <t>HCLTECH 1960 CALL</t>
  </si>
  <si>
    <t>INDHOTEL 850 CALL</t>
  </si>
  <si>
    <t>NIFTY 24650 CALL</t>
  </si>
  <si>
    <t>TITAN BEAR CALL SPREAD: SIMULTANEOUSLY SELL 3400 CALL AT 62 N BUY 3500 CALL AT 22</t>
  </si>
  <si>
    <t>BANKNIFTY BEAR PUT SPREAD; SIMULTANEUOUSLY BUY 52800 PUT AT 570 N SELL 52300 PUT AT 360</t>
  </si>
  <si>
    <t>TCS</t>
  </si>
  <si>
    <t>HCLTECH BULL PUT SPREAD: SIMULTANEOUSLY SELL 1980 PUT AT 32 N BUY 1940 CALL AT 15</t>
  </si>
  <si>
    <t>SENSEX 82000 CALL</t>
  </si>
  <si>
    <t>ULTRACEM</t>
  </si>
  <si>
    <t>BDL</t>
  </si>
  <si>
    <t>POWERGRID</t>
  </si>
  <si>
    <t>RAMCOCEM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</si>
</sst>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55" zoomScaleNormal="100" workbookViewId="0">
      <selection activeCell="I44" sqref="I44:I49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38</v>
      </c>
      <c r="B5" s="42" t="s">
        <v>26</v>
      </c>
      <c r="C5" s="16">
        <v>25</v>
      </c>
      <c r="D5" s="16">
        <v>22</v>
      </c>
      <c r="E5" s="16">
        <v>33</v>
      </c>
      <c r="F5" s="16">
        <v>29.5</v>
      </c>
      <c r="G5" s="22">
        <v>475</v>
      </c>
      <c r="H5" s="18">
        <f>+G5*(F5-C5)</f>
        <v>2137.5</v>
      </c>
      <c r="I5" s="23" t="s">
        <v>28</v>
      </c>
    </row>
    <row r="6" spans="1:9">
      <c r="A6" s="19" t="s">
        <v>39</v>
      </c>
      <c r="B6" s="42" t="s">
        <v>19</v>
      </c>
      <c r="C6" s="16">
        <v>70</v>
      </c>
      <c r="D6" s="16">
        <v>62</v>
      </c>
      <c r="E6" s="16">
        <v>85</v>
      </c>
      <c r="F6" s="16">
        <v>77</v>
      </c>
      <c r="G6" s="22">
        <v>175</v>
      </c>
      <c r="H6" s="43">
        <f t="shared" ref="H6:H11" si="0">+G6*(F6-C6)</f>
        <v>1225</v>
      </c>
      <c r="I6" s="23" t="s">
        <v>28</v>
      </c>
    </row>
    <row r="7" spans="1:9">
      <c r="A7" s="19" t="s">
        <v>40</v>
      </c>
      <c r="B7" s="42" t="s">
        <v>30</v>
      </c>
      <c r="C7" s="16">
        <v>125</v>
      </c>
      <c r="D7" s="16">
        <v>155</v>
      </c>
      <c r="E7" s="16">
        <v>70</v>
      </c>
      <c r="F7" s="16">
        <v>99</v>
      </c>
      <c r="G7" s="22">
        <v>25</v>
      </c>
      <c r="H7" s="43">
        <f>+G7*(C7-F7)</f>
        <v>650</v>
      </c>
      <c r="I7" s="23" t="s">
        <v>28</v>
      </c>
    </row>
    <row r="8" spans="1:9">
      <c r="A8" s="19" t="s">
        <v>41</v>
      </c>
      <c r="B8" s="42" t="s">
        <v>19</v>
      </c>
      <c r="C8" s="16">
        <v>110</v>
      </c>
      <c r="D8" s="16">
        <v>30</v>
      </c>
      <c r="E8" s="16">
        <v>280</v>
      </c>
      <c r="F8" s="16">
        <v>280</v>
      </c>
      <c r="G8" s="22">
        <v>10</v>
      </c>
      <c r="H8" s="43">
        <f t="shared" si="0"/>
        <v>1700</v>
      </c>
      <c r="I8" s="23" t="s">
        <v>28</v>
      </c>
    </row>
    <row r="9" spans="1:9">
      <c r="A9" s="19" t="s">
        <v>42</v>
      </c>
      <c r="B9" s="42" t="s">
        <v>19</v>
      </c>
      <c r="C9" s="16">
        <v>92</v>
      </c>
      <c r="D9" s="16">
        <v>80</v>
      </c>
      <c r="E9" s="16">
        <v>110</v>
      </c>
      <c r="F9" s="16">
        <v>80</v>
      </c>
      <c r="G9" s="22">
        <v>150</v>
      </c>
      <c r="H9" s="43">
        <f t="shared" si="0"/>
        <v>-1800</v>
      </c>
      <c r="I9" s="23" t="s">
        <v>13</v>
      </c>
    </row>
    <row r="10" spans="1:9">
      <c r="A10" s="19" t="s">
        <v>43</v>
      </c>
      <c r="B10" s="42" t="s">
        <v>19</v>
      </c>
      <c r="C10" s="16">
        <v>445</v>
      </c>
      <c r="D10" s="16">
        <v>425</v>
      </c>
      <c r="E10" s="16">
        <v>500</v>
      </c>
      <c r="F10" s="16">
        <v>500</v>
      </c>
      <c r="G10" s="22">
        <v>50</v>
      </c>
      <c r="H10" s="43">
        <f t="shared" si="0"/>
        <v>2750</v>
      </c>
      <c r="I10" s="23" t="s">
        <v>28</v>
      </c>
    </row>
    <row r="11" spans="1:9">
      <c r="A11" s="19" t="s">
        <v>48</v>
      </c>
      <c r="B11" s="42" t="s">
        <v>19</v>
      </c>
      <c r="C11" s="16">
        <v>198</v>
      </c>
      <c r="D11" s="16">
        <v>175</v>
      </c>
      <c r="E11" s="16">
        <v>245</v>
      </c>
      <c r="F11" s="16">
        <v>226</v>
      </c>
      <c r="G11" s="22">
        <v>50</v>
      </c>
      <c r="H11" s="43">
        <f t="shared" si="0"/>
        <v>1400</v>
      </c>
      <c r="I11" s="23" t="s">
        <v>28</v>
      </c>
    </row>
    <row r="12" spans="1:9">
      <c r="A12" s="19" t="s">
        <v>49</v>
      </c>
      <c r="B12" s="42" t="s">
        <v>19</v>
      </c>
      <c r="C12" s="16">
        <v>170</v>
      </c>
      <c r="D12" s="16">
        <v>159</v>
      </c>
      <c r="E12" s="16">
        <v>200</v>
      </c>
      <c r="F12" s="16">
        <v>159</v>
      </c>
      <c r="G12" s="22">
        <v>125</v>
      </c>
      <c r="H12" s="43">
        <f t="shared" ref="H12:H16" si="1">+G12*(F12-C12)</f>
        <v>-1375</v>
      </c>
      <c r="I12" s="23" t="s">
        <v>13</v>
      </c>
    </row>
    <row r="13" spans="1:9">
      <c r="A13" s="19" t="s">
        <v>52</v>
      </c>
      <c r="B13" s="42" t="s">
        <v>19</v>
      </c>
      <c r="C13" s="16">
        <v>28</v>
      </c>
      <c r="D13" s="16">
        <v>24</v>
      </c>
      <c r="E13" s="16">
        <v>36</v>
      </c>
      <c r="F13" s="16">
        <v>36</v>
      </c>
      <c r="G13" s="22">
        <v>350</v>
      </c>
      <c r="H13" s="43">
        <f t="shared" si="1"/>
        <v>2800</v>
      </c>
      <c r="I13" s="23" t="s">
        <v>28</v>
      </c>
    </row>
    <row r="14" spans="1:9">
      <c r="A14" s="19" t="s">
        <v>53</v>
      </c>
      <c r="B14" s="42" t="s">
        <v>19</v>
      </c>
      <c r="C14" s="16">
        <v>14</v>
      </c>
      <c r="D14" s="16">
        <v>12.5</v>
      </c>
      <c r="E14" s="16">
        <v>18</v>
      </c>
      <c r="F14" s="16">
        <v>16.100000000000001</v>
      </c>
      <c r="G14" s="22">
        <v>1000</v>
      </c>
      <c r="H14" s="43">
        <f t="shared" si="1"/>
        <v>2100.0000000000014</v>
      </c>
      <c r="I14" s="23" t="s">
        <v>28</v>
      </c>
    </row>
    <row r="15" spans="1:9">
      <c r="A15" s="19" t="s">
        <v>54</v>
      </c>
      <c r="B15" s="42" t="s">
        <v>19</v>
      </c>
      <c r="C15" s="16">
        <v>190</v>
      </c>
      <c r="D15" s="16">
        <v>150</v>
      </c>
      <c r="E15" s="16">
        <v>260</v>
      </c>
      <c r="F15" s="16">
        <v>225</v>
      </c>
      <c r="G15" s="22">
        <v>25</v>
      </c>
      <c r="H15" s="43">
        <f t="shared" si="1"/>
        <v>875</v>
      </c>
      <c r="I15" s="23" t="s">
        <v>28</v>
      </c>
    </row>
    <row r="16" spans="1:9">
      <c r="A16" s="19" t="s">
        <v>59</v>
      </c>
      <c r="B16" s="42" t="s">
        <v>19</v>
      </c>
      <c r="C16" s="16">
        <v>110</v>
      </c>
      <c r="D16" s="16">
        <v>30</v>
      </c>
      <c r="E16" s="16">
        <v>280</v>
      </c>
      <c r="F16" s="16">
        <v>30</v>
      </c>
      <c r="G16" s="22">
        <v>10</v>
      </c>
      <c r="H16" s="43">
        <f t="shared" si="1"/>
        <v>-800</v>
      </c>
      <c r="I16" s="23" t="s">
        <v>13</v>
      </c>
    </row>
    <row r="17" spans="1:9">
      <c r="A17" s="19"/>
      <c r="B17" s="42"/>
      <c r="C17" s="16"/>
      <c r="D17" s="16"/>
      <c r="E17" s="16"/>
      <c r="F17" s="16"/>
      <c r="G17" s="22"/>
      <c r="H17" s="43"/>
      <c r="I17" s="23"/>
    </row>
    <row r="18" spans="1:9">
      <c r="A18" s="58" t="s">
        <v>10</v>
      </c>
      <c r="B18" s="58"/>
      <c r="C18" s="58"/>
      <c r="D18" s="58"/>
      <c r="E18" s="58"/>
      <c r="F18" s="58"/>
      <c r="G18" s="58"/>
      <c r="H18" s="21">
        <f>SUM(H5:H17)</f>
        <v>11662.500000000002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3" t="s">
        <v>20</v>
      </c>
      <c r="B22" s="53"/>
      <c r="C22" s="53"/>
      <c r="D22" s="53"/>
      <c r="E22" s="53"/>
      <c r="F22" s="53"/>
      <c r="G22" s="53"/>
      <c r="H22" s="53"/>
      <c r="I22" s="53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44</v>
      </c>
      <c r="B24" s="42" t="s">
        <v>30</v>
      </c>
      <c r="C24" s="20">
        <v>576</v>
      </c>
      <c r="D24" s="20">
        <v>581</v>
      </c>
      <c r="E24" s="20">
        <v>565</v>
      </c>
      <c r="F24" s="20">
        <v>575.6</v>
      </c>
      <c r="G24" s="22">
        <f>100000/C24</f>
        <v>173.61111111111111</v>
      </c>
      <c r="H24" s="18">
        <f>(C24-F24)*G24</f>
        <v>69.444444444440492</v>
      </c>
      <c r="I24" s="23" t="s">
        <v>18</v>
      </c>
    </row>
    <row r="25" spans="1:9" ht="14.25" customHeight="1">
      <c r="A25" s="19" t="s">
        <v>45</v>
      </c>
      <c r="B25" s="42" t="s">
        <v>26</v>
      </c>
      <c r="C25" s="15">
        <v>782</v>
      </c>
      <c r="D25" s="16">
        <v>774</v>
      </c>
      <c r="E25" s="16">
        <v>796</v>
      </c>
      <c r="F25" s="20">
        <v>774</v>
      </c>
      <c r="G25" s="22">
        <f t="shared" ref="G25:G27" si="2">100000/C25</f>
        <v>127.8772378516624</v>
      </c>
      <c r="H25" s="43">
        <f t="shared" ref="H25:H27" si="3">(F25-C25)*G25</f>
        <v>-1023.0179028132992</v>
      </c>
      <c r="I25" s="23" t="s">
        <v>13</v>
      </c>
    </row>
    <row r="26" spans="1:9" ht="14.25" customHeight="1">
      <c r="A26" s="19" t="s">
        <v>46</v>
      </c>
      <c r="B26" s="42" t="s">
        <v>19</v>
      </c>
      <c r="C26" s="16">
        <v>1046</v>
      </c>
      <c r="D26" s="16">
        <v>1036</v>
      </c>
      <c r="E26" s="16">
        <v>1066</v>
      </c>
      <c r="F26" s="20">
        <v>1062</v>
      </c>
      <c r="G26" s="22">
        <f t="shared" si="2"/>
        <v>95.602294455066925</v>
      </c>
      <c r="H26" s="43">
        <f t="shared" si="3"/>
        <v>1529.6367112810708</v>
      </c>
      <c r="I26" s="23" t="s">
        <v>28</v>
      </c>
    </row>
    <row r="27" spans="1:9" ht="14.25" customHeight="1">
      <c r="A27" s="19" t="s">
        <v>47</v>
      </c>
      <c r="B27" s="42" t="s">
        <v>19</v>
      </c>
      <c r="C27" s="16">
        <v>387</v>
      </c>
      <c r="D27" s="16">
        <v>383</v>
      </c>
      <c r="E27" s="16">
        <v>395</v>
      </c>
      <c r="F27" s="20">
        <v>387.1</v>
      </c>
      <c r="G27" s="22">
        <f t="shared" si="2"/>
        <v>258.39793281653749</v>
      </c>
      <c r="H27" s="43">
        <f t="shared" si="3"/>
        <v>25.839793281659624</v>
      </c>
      <c r="I27" s="23" t="s">
        <v>18</v>
      </c>
    </row>
    <row r="28" spans="1:9" ht="14.25" customHeight="1">
      <c r="A28" s="19" t="s">
        <v>50</v>
      </c>
      <c r="B28" s="42" t="s">
        <v>19</v>
      </c>
      <c r="C28" s="16">
        <v>767</v>
      </c>
      <c r="D28" s="16">
        <v>760</v>
      </c>
      <c r="E28" s="16">
        <v>782</v>
      </c>
      <c r="F28" s="20">
        <v>774.8</v>
      </c>
      <c r="G28" s="22">
        <f t="shared" ref="G28:G29" si="4">100000/C28</f>
        <v>130.3780964797914</v>
      </c>
      <c r="H28" s="43">
        <f t="shared" ref="H28:H29" si="5">(F28-C28)*G28</f>
        <v>1016.949152542367</v>
      </c>
      <c r="I28" s="23" t="s">
        <v>28</v>
      </c>
    </row>
    <row r="29" spans="1:9" ht="14.4" customHeight="1">
      <c r="A29" s="19" t="s">
        <v>51</v>
      </c>
      <c r="B29" s="42" t="s">
        <v>19</v>
      </c>
      <c r="C29" s="16">
        <v>822</v>
      </c>
      <c r="D29" s="16">
        <v>814</v>
      </c>
      <c r="E29" s="16">
        <v>840</v>
      </c>
      <c r="F29" s="20">
        <v>839</v>
      </c>
      <c r="G29" s="22">
        <f t="shared" si="4"/>
        <v>121.65450121654501</v>
      </c>
      <c r="H29" s="43">
        <f t="shared" si="5"/>
        <v>2068.1265206812654</v>
      </c>
      <c r="I29" s="23" t="s">
        <v>28</v>
      </c>
    </row>
    <row r="30" spans="1:9" ht="13.8" customHeight="1">
      <c r="A30" s="19"/>
      <c r="B30" s="42"/>
      <c r="C30" s="16"/>
      <c r="D30" s="16"/>
      <c r="E30" s="16"/>
      <c r="F30" s="20"/>
      <c r="G30" s="22"/>
      <c r="H30" s="43"/>
      <c r="I30" s="23"/>
    </row>
    <row r="31" spans="1:9" ht="13.8" customHeight="1">
      <c r="A31" s="19"/>
      <c r="B31" s="42"/>
      <c r="C31" s="16"/>
      <c r="D31" s="16"/>
      <c r="E31" s="16"/>
      <c r="F31" s="20"/>
      <c r="G31" s="22"/>
      <c r="H31" s="43"/>
      <c r="I31" s="23"/>
    </row>
    <row r="32" spans="1:9" ht="14.25" customHeight="1">
      <c r="A32" s="19"/>
      <c r="B32" s="42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8" t="s">
        <v>10</v>
      </c>
      <c r="B34" s="58"/>
      <c r="C34" s="58"/>
      <c r="D34" s="58"/>
      <c r="E34" s="58"/>
      <c r="F34" s="58"/>
      <c r="G34" s="58"/>
      <c r="H34" s="21">
        <f>SUM(H24:H33)</f>
        <v>3686.9787194175042</v>
      </c>
      <c r="I34" s="24"/>
    </row>
    <row r="35" spans="1:9">
      <c r="A35" s="52" t="s">
        <v>14</v>
      </c>
      <c r="B35" s="52"/>
      <c r="C35" s="52"/>
      <c r="I35" s="6"/>
    </row>
    <row r="36" spans="1:9">
      <c r="A36" s="26"/>
      <c r="B36" s="26"/>
      <c r="C36" s="26"/>
      <c r="I36" s="6"/>
    </row>
    <row r="37" spans="1:9">
      <c r="A37" s="26"/>
      <c r="B37" s="48"/>
      <c r="C37" s="2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3" t="s">
        <v>27</v>
      </c>
      <c r="B41" s="53"/>
      <c r="C41" s="53"/>
      <c r="D41" s="53"/>
      <c r="E41" s="53"/>
      <c r="F41" s="53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42" t="s">
        <v>25</v>
      </c>
      <c r="B43" s="46" t="s">
        <v>57</v>
      </c>
      <c r="C43" s="46" t="s">
        <v>19</v>
      </c>
      <c r="D43" s="45">
        <v>4489</v>
      </c>
      <c r="E43" s="44">
        <v>4410</v>
      </c>
      <c r="F43" s="47">
        <v>4650</v>
      </c>
      <c r="G43" s="5"/>
      <c r="H43" s="31"/>
      <c r="I43" s="14"/>
    </row>
    <row r="44" spans="1:9">
      <c r="A44" s="42" t="s">
        <v>25</v>
      </c>
      <c r="B44" s="46" t="s">
        <v>60</v>
      </c>
      <c r="C44" s="46" t="s">
        <v>19</v>
      </c>
      <c r="D44" s="45">
        <v>12100</v>
      </c>
      <c r="E44" s="44">
        <v>11845</v>
      </c>
      <c r="F44" s="47">
        <v>12750</v>
      </c>
      <c r="G44" s="5"/>
      <c r="H44" s="31"/>
      <c r="I44" s="14"/>
    </row>
    <row r="45" spans="1:9">
      <c r="A45" s="42" t="s">
        <v>25</v>
      </c>
      <c r="B45" s="46" t="s">
        <v>61</v>
      </c>
      <c r="C45" s="46" t="s">
        <v>19</v>
      </c>
      <c r="D45" s="45">
        <v>1243</v>
      </c>
      <c r="E45" s="44">
        <v>1210</v>
      </c>
      <c r="F45" s="47">
        <v>1290</v>
      </c>
      <c r="G45" s="5"/>
      <c r="H45" s="31"/>
      <c r="I45" s="14"/>
    </row>
    <row r="46" spans="1:9">
      <c r="A46" s="42" t="s">
        <v>25</v>
      </c>
      <c r="B46" s="46" t="s">
        <v>62</v>
      </c>
      <c r="C46" s="46" t="s">
        <v>19</v>
      </c>
      <c r="D46" s="45">
        <v>334</v>
      </c>
      <c r="E46" s="44">
        <v>328</v>
      </c>
      <c r="F46" s="47">
        <v>350</v>
      </c>
      <c r="G46" s="5"/>
      <c r="H46" s="31"/>
      <c r="I46" s="14"/>
    </row>
    <row r="47" spans="1:9">
      <c r="A47" s="42" t="s">
        <v>25</v>
      </c>
      <c r="B47" s="46" t="s">
        <v>63</v>
      </c>
      <c r="C47" s="46" t="s">
        <v>19</v>
      </c>
      <c r="D47" s="45">
        <v>1037</v>
      </c>
      <c r="E47" s="44">
        <v>1010</v>
      </c>
      <c r="F47" s="47">
        <v>1080</v>
      </c>
      <c r="G47" s="5"/>
      <c r="H47" s="31"/>
      <c r="I47" s="14"/>
    </row>
    <row r="48" spans="1:9">
      <c r="A48" s="42" t="s">
        <v>29</v>
      </c>
      <c r="B48" s="46" t="s">
        <v>55</v>
      </c>
      <c r="C48" s="46" t="s">
        <v>30</v>
      </c>
      <c r="D48" s="45">
        <v>40</v>
      </c>
      <c r="E48" s="44">
        <v>54</v>
      </c>
      <c r="F48" s="47">
        <v>15</v>
      </c>
      <c r="G48" s="5"/>
      <c r="H48" s="31"/>
      <c r="I48" s="14"/>
    </row>
    <row r="49" spans="1:9">
      <c r="A49" s="42" t="s">
        <v>29</v>
      </c>
      <c r="B49" s="46" t="s">
        <v>56</v>
      </c>
      <c r="C49" s="46" t="s">
        <v>26</v>
      </c>
      <c r="D49" s="45">
        <v>210</v>
      </c>
      <c r="E49" s="44">
        <v>100</v>
      </c>
      <c r="F49" s="47">
        <v>450</v>
      </c>
      <c r="G49" s="5"/>
      <c r="H49" s="31"/>
      <c r="I49" s="14"/>
    </row>
    <row r="50" spans="1:9">
      <c r="A50" s="42" t="s">
        <v>29</v>
      </c>
      <c r="B50" s="46" t="s">
        <v>58</v>
      </c>
      <c r="C50" s="46" t="s">
        <v>30</v>
      </c>
      <c r="D50" s="35">
        <v>17</v>
      </c>
      <c r="E50" s="27">
        <v>25</v>
      </c>
      <c r="F50" s="41">
        <v>4</v>
      </c>
      <c r="G50" s="5"/>
      <c r="H50" s="31"/>
      <c r="I50" s="14"/>
    </row>
    <row r="51" spans="1:9">
      <c r="C51" s="37"/>
      <c r="D51" s="38"/>
      <c r="E51" s="39"/>
      <c r="F51" s="40"/>
      <c r="G51" s="5"/>
      <c r="H51" s="31"/>
      <c r="I51" s="14"/>
    </row>
    <row r="52" spans="1:9">
      <c r="A52" s="12"/>
      <c r="C52" s="5"/>
      <c r="D52" s="3"/>
      <c r="E52" s="3"/>
      <c r="F52" s="3"/>
      <c r="G52" s="3"/>
      <c r="H52" s="31"/>
      <c r="I52" s="14"/>
    </row>
    <row r="53" spans="1:9" ht="15" customHeight="1">
      <c r="A53" s="53" t="s">
        <v>21</v>
      </c>
      <c r="B53" s="53"/>
      <c r="C53" s="53"/>
      <c r="D53" s="53"/>
      <c r="E53" s="53"/>
      <c r="F53" s="53"/>
      <c r="G53" s="53"/>
      <c r="H53" s="11"/>
      <c r="I53" s="14"/>
    </row>
    <row r="54" spans="1:9">
      <c r="A54" s="36" t="s">
        <v>23</v>
      </c>
      <c r="B54" s="36" t="s">
        <v>1</v>
      </c>
      <c r="C54" s="36" t="s">
        <v>2</v>
      </c>
      <c r="D54" s="17" t="s">
        <v>3</v>
      </c>
      <c r="E54" s="17" t="s">
        <v>12</v>
      </c>
      <c r="F54" s="17" t="s">
        <v>15</v>
      </c>
      <c r="G54" s="25" t="s">
        <v>9</v>
      </c>
      <c r="H54" s="33"/>
      <c r="I54" s="14"/>
    </row>
    <row r="55" spans="1:9">
      <c r="A55" s="42" t="s">
        <v>25</v>
      </c>
      <c r="B55" s="46" t="s">
        <v>31</v>
      </c>
      <c r="C55" s="46" t="s">
        <v>19</v>
      </c>
      <c r="D55" s="45">
        <v>216</v>
      </c>
      <c r="E55" s="44">
        <v>210.6</v>
      </c>
      <c r="F55" s="18">
        <f>(50000/D55)*(E55-D55)</f>
        <v>-1250.0000000000014</v>
      </c>
      <c r="G55" s="16" t="s">
        <v>13</v>
      </c>
    </row>
    <row r="56" spans="1:9">
      <c r="A56" s="42" t="s">
        <v>25</v>
      </c>
      <c r="B56" s="46" t="s">
        <v>32</v>
      </c>
      <c r="C56" s="46" t="s">
        <v>19</v>
      </c>
      <c r="D56" s="45">
        <v>4488</v>
      </c>
      <c r="E56" s="44">
        <v>4397</v>
      </c>
      <c r="F56" s="43">
        <f t="shared" ref="F56:F59" si="6">(50000/D56)*(E56-D56)</f>
        <v>-1013.8146167557932</v>
      </c>
      <c r="G56" s="16" t="s">
        <v>13</v>
      </c>
    </row>
    <row r="57" spans="1:9">
      <c r="A57" s="42" t="s">
        <v>25</v>
      </c>
      <c r="B57" s="46" t="s">
        <v>33</v>
      </c>
      <c r="C57" s="46" t="s">
        <v>19</v>
      </c>
      <c r="D57" s="45">
        <v>1284</v>
      </c>
      <c r="E57" s="44">
        <v>1250</v>
      </c>
      <c r="F57" s="43">
        <f t="shared" si="6"/>
        <v>-1323.9875389408101</v>
      </c>
      <c r="G57" s="16" t="s">
        <v>13</v>
      </c>
    </row>
    <row r="58" spans="1:9">
      <c r="A58" s="42" t="s">
        <v>25</v>
      </c>
      <c r="B58" s="46" t="s">
        <v>34</v>
      </c>
      <c r="C58" s="46" t="s">
        <v>19</v>
      </c>
      <c r="D58" s="45">
        <v>5420</v>
      </c>
      <c r="E58" s="44">
        <v>5317</v>
      </c>
      <c r="F58" s="43">
        <f t="shared" si="6"/>
        <v>-950.18450184501853</v>
      </c>
      <c r="G58" s="16" t="s">
        <v>13</v>
      </c>
    </row>
    <row r="59" spans="1:9">
      <c r="A59" s="42" t="s">
        <v>25</v>
      </c>
      <c r="B59" s="46" t="s">
        <v>35</v>
      </c>
      <c r="C59" s="46" t="s">
        <v>26</v>
      </c>
      <c r="D59" s="45">
        <v>1955</v>
      </c>
      <c r="E59" s="44">
        <v>1910</v>
      </c>
      <c r="F59" s="43">
        <f t="shared" si="6"/>
        <v>-1150.8951406649617</v>
      </c>
      <c r="G59" s="16" t="s">
        <v>13</v>
      </c>
    </row>
    <row r="60" spans="1:9">
      <c r="A60" s="42" t="s">
        <v>29</v>
      </c>
      <c r="B60" s="46" t="s">
        <v>37</v>
      </c>
      <c r="C60" s="46" t="s">
        <v>30</v>
      </c>
      <c r="D60" s="45">
        <v>4.5999999999999996</v>
      </c>
      <c r="E60" s="44">
        <v>3</v>
      </c>
      <c r="F60" s="43">
        <f>(1300)*(D60-E60)</f>
        <v>2079.9999999999995</v>
      </c>
      <c r="G60" s="16" t="s">
        <v>28</v>
      </c>
    </row>
    <row r="61" spans="1:9">
      <c r="A61" s="42" t="s">
        <v>29</v>
      </c>
      <c r="B61" s="46" t="s">
        <v>55</v>
      </c>
      <c r="C61" s="46" t="s">
        <v>30</v>
      </c>
      <c r="D61" s="45">
        <v>40</v>
      </c>
      <c r="E61" s="44">
        <v>29</v>
      </c>
      <c r="F61" s="43">
        <f>(175)*(D61-E61)</f>
        <v>1925</v>
      </c>
      <c r="G61" s="16" t="s">
        <v>28</v>
      </c>
    </row>
    <row r="62" spans="1:9">
      <c r="A62" s="42" t="s">
        <v>29</v>
      </c>
      <c r="B62" s="46" t="s">
        <v>56</v>
      </c>
      <c r="C62" s="46" t="s">
        <v>26</v>
      </c>
      <c r="D62" s="45">
        <v>210</v>
      </c>
      <c r="E62" s="44">
        <v>100</v>
      </c>
      <c r="F62" s="43">
        <f>(15)*(E62-D62)</f>
        <v>-1650</v>
      </c>
      <c r="G62" s="16" t="s">
        <v>13</v>
      </c>
    </row>
    <row r="63" spans="1:9">
      <c r="A63" s="42"/>
      <c r="B63" s="46"/>
      <c r="C63" s="46"/>
      <c r="D63" s="45"/>
      <c r="E63" s="44"/>
      <c r="F63" s="43"/>
      <c r="G63" s="16"/>
    </row>
    <row r="64" spans="1:9">
      <c r="A64" s="42"/>
      <c r="B64" s="46"/>
      <c r="C64" s="46"/>
      <c r="D64" s="45"/>
      <c r="E64" s="27"/>
      <c r="F64" s="43"/>
      <c r="G64" s="16"/>
      <c r="I64" s="14"/>
    </row>
    <row r="65" spans="1:9">
      <c r="A65" s="55" t="s">
        <v>10</v>
      </c>
      <c r="B65" s="56"/>
      <c r="C65" s="56"/>
      <c r="D65" s="56"/>
      <c r="E65" s="57"/>
      <c r="F65" s="34">
        <f>SUM(F55:F64)</f>
        <v>-3333.8817982065852</v>
      </c>
      <c r="I65" s="14"/>
    </row>
    <row r="66" spans="1:9">
      <c r="A66" s="54" t="s">
        <v>22</v>
      </c>
      <c r="B66" s="52"/>
      <c r="C66" s="52"/>
      <c r="F66" s="13"/>
      <c r="I66" s="14"/>
    </row>
    <row r="67" spans="1:9">
      <c r="F67" s="13"/>
      <c r="I67" s="14"/>
    </row>
    <row r="68" spans="1:9">
      <c r="F68" s="13"/>
      <c r="I68" s="14"/>
    </row>
    <row r="69" spans="1:9">
      <c r="I69" s="14"/>
    </row>
    <row r="70" spans="1:9">
      <c r="I70" s="14"/>
    </row>
    <row r="71" spans="1:9">
      <c r="I71" s="14"/>
    </row>
    <row r="72" spans="1:9" ht="14.4" customHeight="1">
      <c r="A72" s="49" t="s">
        <v>17</v>
      </c>
      <c r="B72" s="50"/>
      <c r="C72" s="50"/>
      <c r="D72" s="50"/>
      <c r="E72" s="50"/>
      <c r="F72" s="50"/>
      <c r="G72" s="51"/>
      <c r="I72" s="14"/>
    </row>
    <row r="73" spans="1:9" ht="14.4" customHeight="1">
      <c r="A73" s="36" t="s">
        <v>11</v>
      </c>
      <c r="B73" s="36" t="s">
        <v>1</v>
      </c>
      <c r="C73" s="36" t="s">
        <v>2</v>
      </c>
      <c r="D73" s="17" t="s">
        <v>3</v>
      </c>
      <c r="E73" s="25" t="s">
        <v>5</v>
      </c>
      <c r="F73" s="25" t="s">
        <v>4</v>
      </c>
      <c r="G73" s="25" t="s">
        <v>18</v>
      </c>
    </row>
    <row r="74" spans="1:9">
      <c r="A74" s="42" t="s">
        <v>25</v>
      </c>
      <c r="B74" s="46" t="s">
        <v>36</v>
      </c>
      <c r="C74" s="46" t="s">
        <v>19</v>
      </c>
      <c r="D74" s="45">
        <v>4748</v>
      </c>
      <c r="E74" s="44">
        <v>4599</v>
      </c>
      <c r="F74" s="47">
        <v>4970</v>
      </c>
    </row>
    <row r="75" spans="1:9">
      <c r="A75" s="42" t="s">
        <v>25</v>
      </c>
      <c r="B75" s="46" t="s">
        <v>57</v>
      </c>
      <c r="C75" s="46" t="s">
        <v>19</v>
      </c>
      <c r="D75" s="45">
        <v>4489</v>
      </c>
      <c r="E75" s="44">
        <v>4410</v>
      </c>
      <c r="F75" s="47">
        <v>4650</v>
      </c>
    </row>
    <row r="76" spans="1:9">
      <c r="A76" s="42" t="s">
        <v>25</v>
      </c>
      <c r="B76" s="46" t="s">
        <v>60</v>
      </c>
      <c r="C76" s="46" t="s">
        <v>19</v>
      </c>
      <c r="D76" s="45">
        <v>12100</v>
      </c>
      <c r="E76" s="44">
        <v>11845</v>
      </c>
      <c r="F76" s="47">
        <v>12750</v>
      </c>
    </row>
    <row r="77" spans="1:9">
      <c r="A77" s="42" t="s">
        <v>25</v>
      </c>
      <c r="B77" s="46" t="s">
        <v>61</v>
      </c>
      <c r="C77" s="46" t="s">
        <v>19</v>
      </c>
      <c r="D77" s="45">
        <v>1243</v>
      </c>
      <c r="E77" s="44">
        <v>1210</v>
      </c>
      <c r="F77" s="47">
        <v>1290</v>
      </c>
    </row>
    <row r="78" spans="1:9">
      <c r="A78" s="42" t="s">
        <v>25</v>
      </c>
      <c r="B78" s="46" t="s">
        <v>62</v>
      </c>
      <c r="C78" s="46" t="s">
        <v>19</v>
      </c>
      <c r="D78" s="45">
        <v>334</v>
      </c>
      <c r="E78" s="44">
        <v>328</v>
      </c>
      <c r="F78" s="47">
        <v>350</v>
      </c>
    </row>
    <row r="79" spans="1:9">
      <c r="A79" s="42" t="s">
        <v>25</v>
      </c>
      <c r="B79" s="46" t="s">
        <v>63</v>
      </c>
      <c r="C79" s="46" t="s">
        <v>19</v>
      </c>
      <c r="D79" s="45">
        <v>1037</v>
      </c>
      <c r="E79" s="44">
        <v>1010</v>
      </c>
      <c r="F79" s="47">
        <v>1080</v>
      </c>
    </row>
    <row r="80" spans="1:9">
      <c r="A80" s="42" t="s">
        <v>29</v>
      </c>
      <c r="B80" s="46" t="s">
        <v>58</v>
      </c>
      <c r="C80" s="46" t="s">
        <v>30</v>
      </c>
      <c r="D80" s="45">
        <v>17</v>
      </c>
      <c r="E80" s="44">
        <v>25</v>
      </c>
      <c r="F80" s="47">
        <v>4</v>
      </c>
    </row>
  </sheetData>
  <mergeCells count="11">
    <mergeCell ref="A18:G18"/>
    <mergeCell ref="A2:I2"/>
    <mergeCell ref="A22:I22"/>
    <mergeCell ref="A3:I3"/>
    <mergeCell ref="A34:G34"/>
    <mergeCell ref="A72:G72"/>
    <mergeCell ref="A35:C35"/>
    <mergeCell ref="A53:G53"/>
    <mergeCell ref="A66:C66"/>
    <mergeCell ref="A41:F41"/>
    <mergeCell ref="A65:E65"/>
  </mergeCells>
  <phoneticPr fontId="0" type="noConversion"/>
  <conditionalFormatting sqref="F6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2024-12-13T10:10:18Z</dcterms:modified>
</cp:coreProperties>
</file>