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/>
  <c r="F55"/>
  <c r="F54"/>
  <c r="F53"/>
  <c r="F52"/>
  <c r="F51"/>
  <c r="H14"/>
  <c r="H13"/>
  <c r="F50"/>
  <c r="H10"/>
  <c r="H11"/>
  <c r="H12"/>
  <c r="H7"/>
  <c r="H8"/>
  <c r="H9"/>
  <c r="G28"/>
  <c r="H28" s="1"/>
  <c r="H6" l="1"/>
  <c r="G24" l="1"/>
  <c r="H24" s="1"/>
  <c r="G25"/>
  <c r="H25" s="1"/>
  <c r="G26"/>
  <c r="H26" s="1"/>
  <c r="G27"/>
  <c r="H27" s="1"/>
  <c r="H5"/>
  <c r="H34" l="1"/>
  <c r="H18"/>
  <c r="F58" l="1"/>
</calcChain>
</file>

<file path=xl/sharedStrings.xml><?xml version="1.0" encoding="utf-8"?>
<sst xmlns="http://schemas.openxmlformats.org/spreadsheetml/2006/main" count="143" uniqueCount="53">
  <si>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</si>
  <si>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</si>
  <si>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</si>
  <si>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</si>
  <si>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</si>
  <si>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</si>
  <si>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</si>
  <si>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</si>
  <si>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</si>
  <si>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</si>
  <si>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</si>
  <si>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</si>
  <si>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</si>
  <si>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</si>
  <si>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</si>
  <si>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</si>
  <si>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</si>
  <si>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</si>
  <si>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</si>
  <si>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</si>
  <si>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</si>
  <si>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</si>
  <si>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</si>
  <si>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</si>
  <si>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</si>
  <si>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</si>
  <si>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</si>
  <si>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</si>
  <si>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</si>
  <si>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SELL</t>
  </si>
  <si>
    <t>OPTION STRATEGY</t>
  </si>
  <si>
    <t>MOTILALOFS</t>
  </si>
  <si>
    <t>METROPOLIS</t>
  </si>
  <si>
    <t>RAINBOW</t>
  </si>
  <si>
    <t>LTTS BULL PUT SPREAD; SIMULTANEOUSLY SELL 5350 CALL AT 135 N BUY 5250 CALL AT 88</t>
  </si>
  <si>
    <t>VOLTAS BEAR CALL SPREAD; SIMULTANEOUSLY SELL 1700 CALL AT 36 N BUY 1740 CALL AT 20</t>
  </si>
  <si>
    <t>NIFTY BEAR PUT SPREAD; SIMULTANEOUSLY BUY 23950 PUT AT 105 N SELL 23800 PUT AT 48</t>
  </si>
  <si>
    <t>PFC 460 PUT</t>
  </si>
  <si>
    <t>HAL 4100 PUT</t>
  </si>
  <si>
    <t>APOLLOHOSP 6950 PUT</t>
  </si>
  <si>
    <t>REC</t>
  </si>
  <si>
    <t>BRIGADE</t>
  </si>
  <si>
    <t>BANKNIFTY 50900 PUT</t>
  </si>
  <si>
    <t>IGL 420PUT</t>
  </si>
  <si>
    <t>HDFCLIFE 690 PUT</t>
  </si>
  <si>
    <t>EXIDEIND</t>
  </si>
  <si>
    <t>QUESS</t>
  </si>
  <si>
    <t>OBEROIRLTY</t>
  </si>
  <si>
    <t>MGL 1340 PUT</t>
  </si>
  <si>
    <t>TATAPOWER 400PUT</t>
  </si>
  <si>
    <t>BANKNIFTY 50800 CALL - EXPIRY TRADE</t>
  </si>
  <si>
    <t>BANKNIFTY 50100 PUT - EXPIRY TRADE</t>
  </si>
  <si>
    <t>SBILIFE 1560 LONG PUT OPTION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</si>
</sst>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2"/>
  <sheetViews>
    <sheetView tabSelected="1" topLeftCell="A61" zoomScaleNormal="100" workbookViewId="0">
      <selection activeCell="I58" sqref="I58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1" t="s">
        <v>0</v>
      </c>
      <c r="B2" s="51"/>
      <c r="C2" s="51"/>
      <c r="D2" s="51"/>
      <c r="E2" s="51"/>
      <c r="F2" s="51"/>
      <c r="G2" s="51"/>
      <c r="H2" s="51"/>
      <c r="I2" s="51"/>
    </row>
    <row r="3" spans="1:9">
      <c r="A3" s="51" t="s">
        <v>16</v>
      </c>
      <c r="B3" s="51"/>
      <c r="C3" s="51"/>
      <c r="D3" s="51"/>
      <c r="E3" s="51"/>
      <c r="F3" s="51"/>
      <c r="G3" s="51"/>
      <c r="H3" s="51"/>
      <c r="I3" s="51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37</v>
      </c>
      <c r="B5" s="15" t="s">
        <v>26</v>
      </c>
      <c r="C5" s="16">
        <v>14</v>
      </c>
      <c r="D5" s="16">
        <v>12.9</v>
      </c>
      <c r="E5" s="16">
        <v>17</v>
      </c>
      <c r="F5" s="16">
        <v>16.7</v>
      </c>
      <c r="G5" s="22">
        <v>1300</v>
      </c>
      <c r="H5" s="18">
        <f t="shared" ref="H5:H14" si="0">+G5*(F5-C5)</f>
        <v>3509.9999999999991</v>
      </c>
      <c r="I5" s="23" t="s">
        <v>28</v>
      </c>
    </row>
    <row r="6" spans="1:9">
      <c r="A6" s="19" t="s">
        <v>38</v>
      </c>
      <c r="B6" s="15" t="s">
        <v>19</v>
      </c>
      <c r="C6" s="16">
        <v>115</v>
      </c>
      <c r="D6" s="16">
        <v>100</v>
      </c>
      <c r="E6" s="16">
        <v>140</v>
      </c>
      <c r="F6" s="16">
        <v>135</v>
      </c>
      <c r="G6" s="22">
        <v>150</v>
      </c>
      <c r="H6" s="18">
        <f t="shared" si="0"/>
        <v>3000</v>
      </c>
      <c r="I6" s="23" t="s">
        <v>28</v>
      </c>
    </row>
    <row r="7" spans="1:9">
      <c r="A7" s="19" t="s">
        <v>39</v>
      </c>
      <c r="B7" s="15" t="s">
        <v>19</v>
      </c>
      <c r="C7" s="16">
        <v>125</v>
      </c>
      <c r="D7" s="16">
        <v>115</v>
      </c>
      <c r="E7" s="16">
        <v>155</v>
      </c>
      <c r="F7" s="16">
        <v>126</v>
      </c>
      <c r="G7" s="22">
        <v>125</v>
      </c>
      <c r="H7" s="18">
        <f t="shared" si="0"/>
        <v>125</v>
      </c>
      <c r="I7" s="23" t="s">
        <v>18</v>
      </c>
    </row>
    <row r="8" spans="1:9">
      <c r="A8" s="19" t="s">
        <v>42</v>
      </c>
      <c r="B8" s="15" t="s">
        <v>19</v>
      </c>
      <c r="C8" s="16">
        <v>140</v>
      </c>
      <c r="D8" s="16">
        <v>60</v>
      </c>
      <c r="E8" s="16">
        <v>350</v>
      </c>
      <c r="F8" s="16">
        <v>235</v>
      </c>
      <c r="G8" s="22">
        <v>15</v>
      </c>
      <c r="H8" s="18">
        <f t="shared" si="0"/>
        <v>1425</v>
      </c>
      <c r="I8" s="23" t="s">
        <v>28</v>
      </c>
    </row>
    <row r="9" spans="1:9">
      <c r="A9" s="19" t="s">
        <v>43</v>
      </c>
      <c r="B9" s="15" t="s">
        <v>19</v>
      </c>
      <c r="C9" s="16">
        <v>9</v>
      </c>
      <c r="D9" s="16">
        <v>8</v>
      </c>
      <c r="E9" s="16">
        <v>11</v>
      </c>
      <c r="F9" s="16">
        <v>10.199999999999999</v>
      </c>
      <c r="G9" s="22">
        <v>1375</v>
      </c>
      <c r="H9" s="18">
        <f t="shared" si="0"/>
        <v>1649.9999999999991</v>
      </c>
      <c r="I9" s="23" t="s">
        <v>28</v>
      </c>
    </row>
    <row r="10" spans="1:9">
      <c r="A10" s="19" t="s">
        <v>44</v>
      </c>
      <c r="B10" s="15" t="s">
        <v>19</v>
      </c>
      <c r="C10" s="16">
        <v>13</v>
      </c>
      <c r="D10" s="16">
        <v>11.9</v>
      </c>
      <c r="E10" s="16">
        <v>16</v>
      </c>
      <c r="F10" s="16">
        <v>11.9</v>
      </c>
      <c r="G10" s="22">
        <v>1100</v>
      </c>
      <c r="H10" s="18">
        <f t="shared" si="0"/>
        <v>-1209.9999999999995</v>
      </c>
      <c r="I10" s="23" t="s">
        <v>13</v>
      </c>
    </row>
    <row r="11" spans="1:9">
      <c r="A11" s="19" t="s">
        <v>48</v>
      </c>
      <c r="B11" s="15" t="s">
        <v>19</v>
      </c>
      <c r="C11" s="16">
        <v>32</v>
      </c>
      <c r="D11" s="16">
        <v>28</v>
      </c>
      <c r="E11" s="16">
        <v>40</v>
      </c>
      <c r="F11" s="16">
        <v>36</v>
      </c>
      <c r="G11" s="22">
        <v>400</v>
      </c>
      <c r="H11" s="18">
        <f t="shared" si="0"/>
        <v>1600</v>
      </c>
      <c r="I11" s="23" t="s">
        <v>28</v>
      </c>
    </row>
    <row r="12" spans="1:9">
      <c r="A12" s="19" t="s">
        <v>49</v>
      </c>
      <c r="B12" s="15" t="s">
        <v>19</v>
      </c>
      <c r="C12" s="16">
        <v>9.8000000000000007</v>
      </c>
      <c r="D12" s="16">
        <v>8.8000000000000007</v>
      </c>
      <c r="E12" s="16">
        <v>12.5</v>
      </c>
      <c r="F12" s="16">
        <v>11.2</v>
      </c>
      <c r="G12" s="22">
        <v>1350</v>
      </c>
      <c r="H12" s="18">
        <f t="shared" si="0"/>
        <v>1889.9999999999982</v>
      </c>
      <c r="I12" s="23" t="s">
        <v>28</v>
      </c>
    </row>
    <row r="13" spans="1:9">
      <c r="A13" s="19" t="s">
        <v>50</v>
      </c>
      <c r="B13" s="15" t="s">
        <v>19</v>
      </c>
      <c r="C13" s="16">
        <v>85</v>
      </c>
      <c r="D13" s="16">
        <v>5</v>
      </c>
      <c r="E13" s="16">
        <v>200</v>
      </c>
      <c r="F13" s="16">
        <v>5</v>
      </c>
      <c r="G13" s="22">
        <v>15</v>
      </c>
      <c r="H13" s="18">
        <f t="shared" si="0"/>
        <v>-1200</v>
      </c>
      <c r="I13" s="23" t="s">
        <v>13</v>
      </c>
    </row>
    <row r="14" spans="1:9">
      <c r="A14" s="19" t="s">
        <v>51</v>
      </c>
      <c r="B14" s="15" t="s">
        <v>19</v>
      </c>
      <c r="C14" s="16">
        <v>50</v>
      </c>
      <c r="D14" s="16">
        <v>0.05</v>
      </c>
      <c r="E14" s="16">
        <v>150</v>
      </c>
      <c r="F14" s="16">
        <v>150</v>
      </c>
      <c r="G14" s="22">
        <v>15</v>
      </c>
      <c r="H14" s="18">
        <f t="shared" si="0"/>
        <v>1500</v>
      </c>
      <c r="I14" s="23" t="s">
        <v>28</v>
      </c>
    </row>
    <row r="15" spans="1:9">
      <c r="A15" s="19"/>
      <c r="B15" s="15"/>
      <c r="C15" s="16"/>
      <c r="D15" s="16"/>
      <c r="E15" s="16"/>
      <c r="F15" s="16"/>
      <c r="G15" s="22"/>
      <c r="H15" s="18"/>
      <c r="I15" s="23"/>
    </row>
    <row r="16" spans="1:9">
      <c r="A16" s="19"/>
      <c r="B16" s="15"/>
      <c r="C16" s="16"/>
      <c r="D16" s="16"/>
      <c r="E16" s="16"/>
      <c r="F16" s="16"/>
      <c r="G16" s="22"/>
      <c r="H16" s="18"/>
      <c r="I16" s="23"/>
    </row>
    <row r="17" spans="1:9">
      <c r="A17" s="19"/>
      <c r="B17" s="15"/>
      <c r="C17" s="16"/>
      <c r="D17" s="16"/>
      <c r="E17" s="16"/>
      <c r="F17" s="16"/>
      <c r="G17" s="22"/>
      <c r="H17" s="18"/>
      <c r="I17" s="23"/>
    </row>
    <row r="18" spans="1:9">
      <c r="A18" s="56" t="s">
        <v>10</v>
      </c>
      <c r="B18" s="56"/>
      <c r="C18" s="56"/>
      <c r="D18" s="56"/>
      <c r="E18" s="56"/>
      <c r="F18" s="56"/>
      <c r="G18" s="56"/>
      <c r="H18" s="21">
        <f>SUM(H5:H17)</f>
        <v>12289.999999999996</v>
      </c>
      <c r="I18" s="24"/>
    </row>
    <row r="19" spans="1:9">
      <c r="A19" s="28"/>
      <c r="B19" s="28"/>
      <c r="C19" s="28"/>
      <c r="D19" s="28"/>
      <c r="E19" s="28"/>
      <c r="F19" s="28"/>
      <c r="G19" s="28"/>
      <c r="H19" s="29"/>
      <c r="I19" s="30"/>
    </row>
    <row r="20" spans="1:9">
      <c r="A20" s="28"/>
      <c r="B20" s="37"/>
      <c r="C20" s="28"/>
      <c r="D20" s="28"/>
      <c r="E20" s="28"/>
      <c r="F20" s="28"/>
      <c r="G20" s="28"/>
      <c r="H20" s="29"/>
      <c r="I20" s="30"/>
    </row>
    <row r="21" spans="1:9">
      <c r="A21" s="2"/>
      <c r="I21" s="6"/>
    </row>
    <row r="22" spans="1:9">
      <c r="A22" s="51" t="s">
        <v>20</v>
      </c>
      <c r="B22" s="51"/>
      <c r="C22" s="51"/>
      <c r="D22" s="51"/>
      <c r="E22" s="51"/>
      <c r="F22" s="51"/>
      <c r="G22" s="51"/>
      <c r="H22" s="51"/>
      <c r="I22" s="51"/>
    </row>
    <row r="23" spans="1:9">
      <c r="A23" s="45" t="s">
        <v>1</v>
      </c>
      <c r="B23" s="17" t="s">
        <v>2</v>
      </c>
      <c r="C23" s="17" t="s">
        <v>3</v>
      </c>
      <c r="D23" s="17" t="s">
        <v>5</v>
      </c>
      <c r="E23" s="17" t="s">
        <v>4</v>
      </c>
      <c r="F23" s="17" t="s">
        <v>6</v>
      </c>
      <c r="G23" s="17" t="s">
        <v>24</v>
      </c>
      <c r="H23" s="17" t="s">
        <v>8</v>
      </c>
      <c r="I23" s="17" t="s">
        <v>9</v>
      </c>
    </row>
    <row r="24" spans="1:9" ht="14.25" customHeight="1">
      <c r="A24" s="19" t="s">
        <v>40</v>
      </c>
      <c r="B24" s="15" t="s">
        <v>29</v>
      </c>
      <c r="C24" s="20">
        <v>506</v>
      </c>
      <c r="D24" s="20">
        <v>511</v>
      </c>
      <c r="E24" s="20">
        <v>495</v>
      </c>
      <c r="F24" s="20">
        <v>500.9</v>
      </c>
      <c r="G24" s="22">
        <f>100000/C24</f>
        <v>197.62845849802372</v>
      </c>
      <c r="H24" s="18">
        <f>+G24*(C24-F24)</f>
        <v>1007.9051383399254</v>
      </c>
      <c r="I24" s="23" t="s">
        <v>28</v>
      </c>
    </row>
    <row r="25" spans="1:9" ht="14.25" customHeight="1">
      <c r="A25" s="19" t="s">
        <v>41</v>
      </c>
      <c r="B25" s="15" t="s">
        <v>29</v>
      </c>
      <c r="C25" s="15">
        <v>1075</v>
      </c>
      <c r="D25" s="16">
        <v>1085</v>
      </c>
      <c r="E25" s="16">
        <v>1055</v>
      </c>
      <c r="F25" s="20">
        <v>1064</v>
      </c>
      <c r="G25" s="22">
        <f t="shared" ref="G25:G27" si="1">100000/C25</f>
        <v>93.023255813953483</v>
      </c>
      <c r="H25" s="18">
        <f>+G25*(C25-F25)</f>
        <v>1023.2558139534883</v>
      </c>
      <c r="I25" s="23" t="s">
        <v>28</v>
      </c>
    </row>
    <row r="26" spans="1:9" ht="14.25" customHeight="1">
      <c r="A26" s="19" t="s">
        <v>45</v>
      </c>
      <c r="B26" s="15" t="s">
        <v>29</v>
      </c>
      <c r="C26" s="16">
        <v>424</v>
      </c>
      <c r="D26" s="16">
        <v>428</v>
      </c>
      <c r="E26" s="16">
        <v>416</v>
      </c>
      <c r="F26" s="20">
        <v>424</v>
      </c>
      <c r="G26" s="22">
        <f t="shared" si="1"/>
        <v>235.84905660377359</v>
      </c>
      <c r="H26" s="18">
        <f t="shared" ref="H26" si="2">+G26*(F26-C26)</f>
        <v>0</v>
      </c>
      <c r="I26" s="23" t="s">
        <v>18</v>
      </c>
    </row>
    <row r="27" spans="1:9" ht="14.25" customHeight="1">
      <c r="A27" s="19" t="s">
        <v>46</v>
      </c>
      <c r="B27" s="15" t="s">
        <v>29</v>
      </c>
      <c r="C27" s="16">
        <v>645</v>
      </c>
      <c r="D27" s="16">
        <v>651</v>
      </c>
      <c r="E27" s="16">
        <v>630</v>
      </c>
      <c r="F27" s="20">
        <v>635.5</v>
      </c>
      <c r="G27" s="22">
        <f t="shared" si="1"/>
        <v>155.03875968992247</v>
      </c>
      <c r="H27" s="18">
        <f>+G27*(C27-F27)</f>
        <v>1472.8682170542634</v>
      </c>
      <c r="I27" s="23" t="s">
        <v>28</v>
      </c>
    </row>
    <row r="28" spans="1:9" ht="14.25" customHeight="1">
      <c r="A28" s="19" t="s">
        <v>47</v>
      </c>
      <c r="B28" s="15" t="s">
        <v>29</v>
      </c>
      <c r="C28" s="16">
        <v>1925</v>
      </c>
      <c r="D28" s="16">
        <v>1945</v>
      </c>
      <c r="E28" s="16">
        <v>1890</v>
      </c>
      <c r="F28" s="20">
        <v>1945</v>
      </c>
      <c r="G28" s="22">
        <f t="shared" ref="G28" si="3">100000/C28</f>
        <v>51.948051948051948</v>
      </c>
      <c r="H28" s="18">
        <f>+G28*(C28-F28)</f>
        <v>-1038.9610389610389</v>
      </c>
      <c r="I28" s="23" t="s">
        <v>13</v>
      </c>
    </row>
    <row r="29" spans="1:9" ht="14.4" customHeight="1">
      <c r="A29" s="19"/>
      <c r="B29" s="15"/>
      <c r="C29" s="16"/>
      <c r="D29" s="16"/>
      <c r="E29" s="16"/>
      <c r="F29" s="20"/>
      <c r="G29" s="22"/>
      <c r="H29" s="18"/>
      <c r="I29" s="23"/>
    </row>
    <row r="30" spans="1:9" ht="13.8" customHeight="1">
      <c r="A30" s="19"/>
      <c r="B30" s="15"/>
      <c r="C30" s="16"/>
      <c r="D30" s="16"/>
      <c r="E30" s="16"/>
      <c r="F30" s="20"/>
      <c r="G30" s="22"/>
      <c r="H30" s="18"/>
      <c r="I30" s="23"/>
    </row>
    <row r="31" spans="1:9" ht="13.8" customHeight="1">
      <c r="A31" s="19"/>
      <c r="B31" s="15"/>
      <c r="C31" s="16"/>
      <c r="D31" s="16"/>
      <c r="E31" s="16"/>
      <c r="F31" s="20"/>
      <c r="G31" s="22"/>
      <c r="H31" s="18"/>
      <c r="I31" s="23"/>
    </row>
    <row r="32" spans="1:9" ht="14.25" customHeight="1">
      <c r="A32" s="19"/>
      <c r="B32" s="15"/>
      <c r="C32" s="16"/>
      <c r="D32" s="16"/>
      <c r="E32" s="16"/>
      <c r="F32" s="20"/>
      <c r="G32" s="22"/>
      <c r="H32" s="18"/>
      <c r="I32" s="23"/>
    </row>
    <row r="33" spans="1:9" ht="14.25" customHeight="1">
      <c r="A33" s="19"/>
      <c r="B33" s="15"/>
      <c r="C33" s="16"/>
      <c r="D33" s="16"/>
      <c r="E33" s="16"/>
      <c r="F33" s="20"/>
      <c r="G33" s="22"/>
      <c r="H33" s="18"/>
      <c r="I33" s="23"/>
    </row>
    <row r="34" spans="1:9">
      <c r="A34" s="56" t="s">
        <v>10</v>
      </c>
      <c r="B34" s="56"/>
      <c r="C34" s="56"/>
      <c r="D34" s="56"/>
      <c r="E34" s="56"/>
      <c r="F34" s="56"/>
      <c r="G34" s="56"/>
      <c r="H34" s="21">
        <f>SUM(H24:H33)</f>
        <v>2465.0681303866381</v>
      </c>
      <c r="I34" s="24"/>
    </row>
    <row r="35" spans="1:9">
      <c r="A35" s="50" t="s">
        <v>14</v>
      </c>
      <c r="B35" s="50"/>
      <c r="C35" s="50"/>
      <c r="I35" s="6"/>
    </row>
    <row r="36" spans="1:9">
      <c r="A36" s="26"/>
      <c r="B36" s="26"/>
      <c r="C36" s="26"/>
      <c r="I36" s="6"/>
    </row>
    <row r="37" spans="1:9">
      <c r="A37" s="26"/>
      <c r="B37" s="26"/>
      <c r="C37" s="46"/>
      <c r="I37" s="6"/>
    </row>
    <row r="38" spans="1:9">
      <c r="I38" s="6"/>
    </row>
    <row r="39" spans="1:9">
      <c r="A39" s="3"/>
      <c r="D39" s="4"/>
      <c r="E39" s="4"/>
      <c r="I39" s="6"/>
    </row>
    <row r="40" spans="1:9">
      <c r="A40" s="9"/>
      <c r="B40" s="10"/>
      <c r="C40" s="10"/>
      <c r="D40" s="10"/>
      <c r="E40" s="10"/>
      <c r="G40" s="7"/>
      <c r="I40" s="6"/>
    </row>
    <row r="41" spans="1:9">
      <c r="A41" s="51" t="s">
        <v>27</v>
      </c>
      <c r="B41" s="51"/>
      <c r="C41" s="51"/>
      <c r="D41" s="51"/>
      <c r="E41" s="51"/>
      <c r="F41" s="51"/>
      <c r="G41" s="11"/>
      <c r="H41" s="31"/>
      <c r="I41" s="6"/>
    </row>
    <row r="42" spans="1:9">
      <c r="A42" s="17" t="s">
        <v>11</v>
      </c>
      <c r="B42" s="17" t="s">
        <v>1</v>
      </c>
      <c r="C42" s="17" t="s">
        <v>2</v>
      </c>
      <c r="D42" s="17" t="s">
        <v>3</v>
      </c>
      <c r="E42" s="17" t="s">
        <v>5</v>
      </c>
      <c r="F42" s="17" t="s">
        <v>4</v>
      </c>
      <c r="G42" s="8"/>
      <c r="H42" s="32"/>
      <c r="I42" s="6"/>
    </row>
    <row r="43" spans="1:9">
      <c r="A43" s="15" t="s">
        <v>30</v>
      </c>
      <c r="B43" s="36" t="s">
        <v>52</v>
      </c>
      <c r="C43" s="36" t="s">
        <v>26</v>
      </c>
      <c r="D43" s="35">
        <v>30</v>
      </c>
      <c r="E43" s="27">
        <v>24</v>
      </c>
      <c r="F43" s="44">
        <v>45</v>
      </c>
      <c r="G43" s="5"/>
      <c r="H43" s="31"/>
      <c r="I43" s="14"/>
    </row>
    <row r="44" spans="1:9">
      <c r="A44" s="15"/>
      <c r="B44" s="36"/>
      <c r="C44" s="36"/>
      <c r="D44" s="35"/>
      <c r="E44" s="27"/>
      <c r="F44" s="44"/>
      <c r="G44" s="5"/>
      <c r="H44" s="31"/>
      <c r="I44" s="14"/>
    </row>
    <row r="45" spans="1:9">
      <c r="A45" s="15"/>
      <c r="B45" s="36"/>
      <c r="C45" s="36"/>
      <c r="D45" s="35"/>
      <c r="E45" s="27"/>
      <c r="F45" s="44"/>
      <c r="G45" s="5"/>
      <c r="H45" s="31"/>
      <c r="I45" s="14"/>
    </row>
    <row r="46" spans="1:9">
      <c r="A46" s="39"/>
      <c r="C46" s="40"/>
      <c r="D46" s="41"/>
      <c r="E46" s="42"/>
      <c r="F46" s="43"/>
      <c r="G46" s="5"/>
      <c r="H46" s="31"/>
      <c r="I46" s="14"/>
    </row>
    <row r="47" spans="1:9">
      <c r="A47" s="12"/>
      <c r="C47" s="5"/>
      <c r="D47" s="3"/>
      <c r="E47" s="3"/>
      <c r="F47" s="3"/>
      <c r="G47" s="3"/>
      <c r="H47" s="31"/>
      <c r="I47" s="14"/>
    </row>
    <row r="48" spans="1:9" ht="15" customHeight="1">
      <c r="A48" s="51" t="s">
        <v>21</v>
      </c>
      <c r="B48" s="51"/>
      <c r="C48" s="51"/>
      <c r="D48" s="51"/>
      <c r="E48" s="51"/>
      <c r="F48" s="51"/>
      <c r="G48" s="51"/>
      <c r="H48" s="11"/>
      <c r="I48" s="14"/>
    </row>
    <row r="49" spans="1:9">
      <c r="A49" s="38" t="s">
        <v>23</v>
      </c>
      <c r="B49" s="38" t="s">
        <v>1</v>
      </c>
      <c r="C49" s="38" t="s">
        <v>2</v>
      </c>
      <c r="D49" s="17" t="s">
        <v>3</v>
      </c>
      <c r="E49" s="17" t="s">
        <v>12</v>
      </c>
      <c r="F49" s="17" t="s">
        <v>15</v>
      </c>
      <c r="G49" s="25" t="s">
        <v>9</v>
      </c>
      <c r="H49" s="33"/>
      <c r="I49" s="14"/>
    </row>
    <row r="50" spans="1:9">
      <c r="A50" s="15" t="s">
        <v>25</v>
      </c>
      <c r="B50" s="36" t="s">
        <v>31</v>
      </c>
      <c r="C50" s="36" t="s">
        <v>19</v>
      </c>
      <c r="D50" s="35">
        <v>1002</v>
      </c>
      <c r="E50" s="27">
        <v>940</v>
      </c>
      <c r="F50" s="18">
        <f>(50000/D50)*(E50-D50)</f>
        <v>-3093.8123752495007</v>
      </c>
      <c r="G50" s="16" t="s">
        <v>13</v>
      </c>
    </row>
    <row r="51" spans="1:9">
      <c r="A51" s="15" t="s">
        <v>25</v>
      </c>
      <c r="B51" s="36" t="s">
        <v>32</v>
      </c>
      <c r="C51" s="36" t="s">
        <v>26</v>
      </c>
      <c r="D51" s="35">
        <v>2195</v>
      </c>
      <c r="E51" s="27">
        <v>2140</v>
      </c>
      <c r="F51" s="18">
        <f>(50000/D51)*(E51-D51)</f>
        <v>-1252.8473804100229</v>
      </c>
      <c r="G51" s="16" t="s">
        <v>13</v>
      </c>
    </row>
    <row r="52" spans="1:9">
      <c r="A52" s="15" t="s">
        <v>25</v>
      </c>
      <c r="B52" s="36" t="s">
        <v>33</v>
      </c>
      <c r="C52" s="36" t="s">
        <v>19</v>
      </c>
      <c r="D52" s="35">
        <v>1645</v>
      </c>
      <c r="E52" s="27">
        <v>1577</v>
      </c>
      <c r="F52" s="18">
        <f>(50000/D52)*(E52-D52)</f>
        <v>-2066.8693009118542</v>
      </c>
      <c r="G52" s="16" t="s">
        <v>13</v>
      </c>
    </row>
    <row r="53" spans="1:9">
      <c r="A53" s="15" t="s">
        <v>30</v>
      </c>
      <c r="B53" s="36" t="s">
        <v>36</v>
      </c>
      <c r="C53" s="36" t="s">
        <v>19</v>
      </c>
      <c r="D53" s="35">
        <v>57</v>
      </c>
      <c r="E53" s="27">
        <v>135</v>
      </c>
      <c r="F53" s="18">
        <f>(25)*(E53-D53)</f>
        <v>1950</v>
      </c>
      <c r="G53" s="16" t="s">
        <v>28</v>
      </c>
    </row>
    <row r="54" spans="1:9">
      <c r="A54" s="15" t="s">
        <v>30</v>
      </c>
      <c r="B54" s="36" t="s">
        <v>34</v>
      </c>
      <c r="C54" s="36" t="s">
        <v>29</v>
      </c>
      <c r="D54" s="35">
        <v>47</v>
      </c>
      <c r="E54" s="27">
        <v>67</v>
      </c>
      <c r="F54" s="18">
        <f>(100)*(D54-E54)</f>
        <v>-2000</v>
      </c>
      <c r="G54" s="16" t="s">
        <v>13</v>
      </c>
    </row>
    <row r="55" spans="1:9">
      <c r="A55" s="15" t="s">
        <v>30</v>
      </c>
      <c r="B55" s="36" t="s">
        <v>35</v>
      </c>
      <c r="C55" s="36" t="s">
        <v>29</v>
      </c>
      <c r="D55" s="35">
        <v>16</v>
      </c>
      <c r="E55" s="27">
        <v>11</v>
      </c>
      <c r="F55" s="18">
        <f>(300)*(D55-E55)</f>
        <v>1500</v>
      </c>
      <c r="G55" s="16" t="s">
        <v>28</v>
      </c>
    </row>
    <row r="56" spans="1:9">
      <c r="A56" s="15" t="s">
        <v>30</v>
      </c>
      <c r="B56" s="36" t="s">
        <v>52</v>
      </c>
      <c r="C56" s="36" t="s">
        <v>26</v>
      </c>
      <c r="D56" s="35">
        <v>30</v>
      </c>
      <c r="E56" s="27">
        <v>33.799999999999997</v>
      </c>
      <c r="F56" s="18">
        <f>(375)*(E56-D56)</f>
        <v>1424.9999999999989</v>
      </c>
      <c r="G56" s="16" t="s">
        <v>28</v>
      </c>
    </row>
    <row r="57" spans="1:9">
      <c r="A57" s="15"/>
      <c r="B57" s="36"/>
      <c r="C57" s="36"/>
      <c r="D57" s="35"/>
      <c r="E57" s="27"/>
      <c r="F57" s="18"/>
      <c r="G57" s="16"/>
      <c r="I57" s="14"/>
    </row>
    <row r="58" spans="1:9">
      <c r="A58" s="53" t="s">
        <v>10</v>
      </c>
      <c r="B58" s="54"/>
      <c r="C58" s="54"/>
      <c r="D58" s="54"/>
      <c r="E58" s="55"/>
      <c r="F58" s="34">
        <f>SUM(F50:F57)</f>
        <v>-3538.5290565713785</v>
      </c>
      <c r="I58" s="14"/>
    </row>
    <row r="59" spans="1:9">
      <c r="A59" s="52" t="s">
        <v>22</v>
      </c>
      <c r="B59" s="50"/>
      <c r="C59" s="50"/>
      <c r="F59" s="13"/>
      <c r="I59" s="14"/>
    </row>
    <row r="60" spans="1:9" ht="10.8" customHeight="1">
      <c r="F60" s="13"/>
      <c r="I60" s="14"/>
    </row>
    <row r="61" spans="1:9">
      <c r="F61" s="13"/>
      <c r="I61" s="14"/>
    </row>
    <row r="62" spans="1:9">
      <c r="I62" s="14"/>
    </row>
    <row r="63" spans="1:9">
      <c r="I63" s="14"/>
    </row>
    <row r="64" spans="1:9">
      <c r="I64" s="14"/>
    </row>
    <row r="65" spans="1:9" ht="14.4" customHeight="1">
      <c r="A65" s="47" t="s">
        <v>17</v>
      </c>
      <c r="B65" s="48"/>
      <c r="C65" s="48"/>
      <c r="D65" s="48"/>
      <c r="E65" s="48"/>
      <c r="F65" s="48"/>
      <c r="G65" s="49"/>
      <c r="I65" s="14"/>
    </row>
    <row r="66" spans="1:9" ht="14.4" customHeight="1">
      <c r="A66" s="38" t="s">
        <v>11</v>
      </c>
      <c r="B66" s="38" t="s">
        <v>1</v>
      </c>
      <c r="C66" s="38" t="s">
        <v>2</v>
      </c>
      <c r="D66" s="17" t="s">
        <v>3</v>
      </c>
      <c r="E66" s="25" t="s">
        <v>5</v>
      </c>
      <c r="F66" s="25" t="s">
        <v>4</v>
      </c>
      <c r="G66" s="25" t="s">
        <v>18</v>
      </c>
    </row>
    <row r="67" spans="1:9">
      <c r="A67" s="15" t="s">
        <v>25</v>
      </c>
      <c r="B67" s="36" t="s">
        <v>31</v>
      </c>
      <c r="C67" s="36" t="s">
        <v>19</v>
      </c>
      <c r="D67" s="35">
        <v>1002</v>
      </c>
      <c r="E67" s="27">
        <v>940</v>
      </c>
      <c r="F67" s="44">
        <v>1090</v>
      </c>
    </row>
    <row r="68" spans="1:9">
      <c r="A68" s="15" t="s">
        <v>25</v>
      </c>
      <c r="B68" s="36" t="s">
        <v>32</v>
      </c>
      <c r="C68" s="36" t="s">
        <v>26</v>
      </c>
      <c r="D68" s="35">
        <v>2195</v>
      </c>
      <c r="E68" s="27">
        <v>2140</v>
      </c>
      <c r="F68" s="44">
        <v>2280</v>
      </c>
    </row>
    <row r="69" spans="1:9">
      <c r="A69" s="15" t="s">
        <v>25</v>
      </c>
      <c r="B69" s="36" t="s">
        <v>33</v>
      </c>
      <c r="C69" s="36" t="s">
        <v>19</v>
      </c>
      <c r="D69" s="35">
        <v>1645</v>
      </c>
      <c r="E69" s="27">
        <v>1577</v>
      </c>
      <c r="F69" s="44">
        <v>1780</v>
      </c>
    </row>
    <row r="70" spans="1:9">
      <c r="A70" s="15" t="s">
        <v>30</v>
      </c>
      <c r="B70" s="36" t="s">
        <v>34</v>
      </c>
      <c r="C70" s="36" t="s">
        <v>29</v>
      </c>
      <c r="D70" s="35">
        <v>47</v>
      </c>
      <c r="E70" s="27">
        <v>67</v>
      </c>
      <c r="F70" s="44">
        <v>17</v>
      </c>
    </row>
    <row r="71" spans="1:9">
      <c r="A71" s="15" t="s">
        <v>30</v>
      </c>
      <c r="B71" s="36" t="s">
        <v>35</v>
      </c>
      <c r="C71" s="36" t="s">
        <v>29</v>
      </c>
      <c r="D71" s="35">
        <v>16</v>
      </c>
      <c r="E71" s="27">
        <v>23</v>
      </c>
      <c r="F71" s="44">
        <v>5</v>
      </c>
    </row>
    <row r="72" spans="1:9">
      <c r="A72" s="15" t="s">
        <v>30</v>
      </c>
      <c r="B72" s="36" t="s">
        <v>36</v>
      </c>
      <c r="C72" s="36" t="s">
        <v>19</v>
      </c>
      <c r="D72" s="35">
        <v>57</v>
      </c>
      <c r="E72" s="27">
        <v>17</v>
      </c>
      <c r="F72" s="44">
        <v>135</v>
      </c>
    </row>
  </sheetData>
  <mergeCells count="11">
    <mergeCell ref="A18:G18"/>
    <mergeCell ref="A2:I2"/>
    <mergeCell ref="A22:I22"/>
    <mergeCell ref="A3:I3"/>
    <mergeCell ref="A34:G34"/>
    <mergeCell ref="A65:G65"/>
    <mergeCell ref="A35:C35"/>
    <mergeCell ref="A48:G48"/>
    <mergeCell ref="A59:C59"/>
    <mergeCell ref="A41:F41"/>
    <mergeCell ref="A58:E58"/>
  </mergeCells>
  <phoneticPr fontId="0" type="noConversion"/>
  <conditionalFormatting sqref="F58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2024-11-13T10:09:33Z</dcterms:modified>
</cp:coreProperties>
</file>