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/>
  <c r="F54"/>
  <c r="H14"/>
  <c r="G29"/>
  <c r="H29" s="1"/>
  <c r="G28"/>
  <c r="H28" s="1"/>
  <c r="H12"/>
  <c r="F52"/>
  <c r="G27"/>
  <c r="H27" s="1"/>
  <c r="H13"/>
  <c r="H11"/>
  <c r="H6"/>
  <c r="H7"/>
  <c r="H8"/>
  <c r="H9"/>
  <c r="H10"/>
  <c r="H5"/>
  <c r="G26" l="1"/>
  <c r="H26" s="1"/>
  <c r="F51"/>
  <c r="G23" l="1"/>
  <c r="H23" s="1"/>
  <c r="G24"/>
  <c r="H24" s="1"/>
  <c r="G25"/>
  <c r="H25" s="1"/>
  <c r="H33" l="1"/>
  <c r="H17"/>
  <c r="F56" l="1"/>
</calcChain>
</file>

<file path=xl/sharedStrings.xml><?xml version="1.0" encoding="utf-8"?>
<sst xmlns="http://schemas.openxmlformats.org/spreadsheetml/2006/main" count="154" uniqueCount="65">
  <si>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</si>
  <si>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</si>
  <si>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</si>
  <si>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</si>
  <si>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</si>
  <si>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</si>
  <si>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</si>
  <si>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</si>
  <si>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</si>
  <si>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</si>
  <si>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</si>
  <si>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</si>
  <si>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</si>
  <si>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</si>
  <si>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</si>
  <si>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</si>
  <si>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</si>
  <si>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</si>
  <si>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</si>
  <si>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</si>
  <si>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</si>
  <si>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</si>
  <si>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</si>
  <si>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</si>
  <si>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</si>
  <si>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</si>
  <si>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</si>
  <si>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</si>
  <si>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</si>
  <si>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JYOTHYLAB</t>
  </si>
  <si>
    <t>OPTION STRATEGY</t>
  </si>
  <si>
    <t>SELL</t>
  </si>
  <si>
    <t>FEDERALBANK</t>
  </si>
  <si>
    <t>NATIOANALUM</t>
  </si>
  <si>
    <t>PRUALPHA RECOMM</t>
  </si>
  <si>
    <t>INOXINDIA</t>
  </si>
  <si>
    <t>AXISBANK BULL PUT SPREAD; SIMUTLANEOUSLY SELL 1190 PUT AT 20.80 N BUY 1170 PUT AT 12.70</t>
  </si>
  <si>
    <t>INDIGO</t>
  </si>
  <si>
    <t>LICI</t>
  </si>
  <si>
    <t>METROBRANDS</t>
  </si>
  <si>
    <t>EXIT</t>
  </si>
  <si>
    <t>POONAWALLA</t>
  </si>
  <si>
    <t>IEX</t>
  </si>
  <si>
    <t>MUTHOOTFIN 2020 CALL</t>
  </si>
  <si>
    <t>BAJAJFINSERV 1660 CALL</t>
  </si>
  <si>
    <t>JINDALSTEEL 1000 CALL</t>
  </si>
  <si>
    <t>NIFTY 24650 CALL</t>
  </si>
  <si>
    <t>LTIM 6500 CALL</t>
  </si>
  <si>
    <t>NMDC</t>
  </si>
  <si>
    <t>GMDC</t>
  </si>
  <si>
    <t>SYRMA</t>
  </si>
  <si>
    <t>LALPATHLAB 3200 CALL</t>
  </si>
  <si>
    <t>PEL 1260 CALL</t>
  </si>
  <si>
    <t>SENSEX 81400 PUT</t>
  </si>
  <si>
    <t>NIFTY 24550 PUT</t>
  </si>
  <si>
    <t>OLECTRA</t>
  </si>
  <si>
    <t>HUDCO</t>
  </si>
  <si>
    <t>HINDPETRO 405 CALL</t>
  </si>
  <si>
    <t>MPHASIS</t>
  </si>
  <si>
    <t>3348-3422</t>
  </si>
  <si>
    <t>NAMINDIA</t>
  </si>
  <si>
    <t>799-820</t>
  </si>
  <si>
    <t>INFY 1960 LONG CALL OPTION</t>
  </si>
  <si>
    <t>LTTS</t>
  </si>
  <si>
    <t>HEROMOTOR 4600 CALL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</si>
</sst>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36" zoomScaleNormal="100" workbookViewId="0">
      <selection activeCell="I44" sqref="I44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>
      <c r="A3" s="53" t="s">
        <v>16</v>
      </c>
      <c r="B3" s="53"/>
      <c r="C3" s="53"/>
      <c r="D3" s="53"/>
      <c r="E3" s="53"/>
      <c r="F3" s="53"/>
      <c r="G3" s="53"/>
      <c r="H3" s="53"/>
      <c r="I3" s="53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43</v>
      </c>
      <c r="B5" s="43" t="s">
        <v>26</v>
      </c>
      <c r="C5" s="16">
        <v>47</v>
      </c>
      <c r="D5" s="16">
        <v>43</v>
      </c>
      <c r="E5" s="16">
        <v>58</v>
      </c>
      <c r="F5" s="16">
        <v>55</v>
      </c>
      <c r="G5" s="22">
        <v>275</v>
      </c>
      <c r="H5" s="18">
        <f>+G5*(F5-C5)</f>
        <v>2200</v>
      </c>
      <c r="I5" s="23" t="s">
        <v>28</v>
      </c>
    </row>
    <row r="6" spans="1:9">
      <c r="A6" s="19" t="s">
        <v>44</v>
      </c>
      <c r="B6" s="43" t="s">
        <v>19</v>
      </c>
      <c r="C6" s="16">
        <v>34</v>
      </c>
      <c r="D6" s="16">
        <v>31</v>
      </c>
      <c r="E6" s="16">
        <v>41</v>
      </c>
      <c r="F6" s="16">
        <v>34.4</v>
      </c>
      <c r="G6" s="22">
        <v>500</v>
      </c>
      <c r="H6" s="44">
        <f t="shared" ref="H6:H11" si="0">+G6*(F6-C6)</f>
        <v>199.99999999999929</v>
      </c>
      <c r="I6" s="23" t="s">
        <v>18</v>
      </c>
    </row>
    <row r="7" spans="1:9">
      <c r="A7" s="19" t="s">
        <v>45</v>
      </c>
      <c r="B7" s="43" t="s">
        <v>19</v>
      </c>
      <c r="C7" s="16">
        <v>25</v>
      </c>
      <c r="D7" s="16">
        <v>22.5</v>
      </c>
      <c r="E7" s="16">
        <v>31</v>
      </c>
      <c r="F7" s="16">
        <v>29.8</v>
      </c>
      <c r="G7" s="22">
        <v>625</v>
      </c>
      <c r="H7" s="44">
        <f t="shared" si="0"/>
        <v>3000.0000000000005</v>
      </c>
      <c r="I7" s="23" t="s">
        <v>28</v>
      </c>
    </row>
    <row r="8" spans="1:9">
      <c r="A8" s="19" t="s">
        <v>46</v>
      </c>
      <c r="B8" s="43" t="s">
        <v>19</v>
      </c>
      <c r="C8" s="16">
        <v>130</v>
      </c>
      <c r="D8" s="16">
        <v>100</v>
      </c>
      <c r="E8" s="16">
        <v>190</v>
      </c>
      <c r="F8" s="16">
        <v>112</v>
      </c>
      <c r="G8" s="22">
        <v>25</v>
      </c>
      <c r="H8" s="44">
        <f t="shared" si="0"/>
        <v>-450</v>
      </c>
      <c r="I8" s="23" t="s">
        <v>40</v>
      </c>
    </row>
    <row r="9" spans="1:9">
      <c r="A9" s="19" t="s">
        <v>47</v>
      </c>
      <c r="B9" s="43" t="s">
        <v>19</v>
      </c>
      <c r="C9" s="16">
        <v>145</v>
      </c>
      <c r="D9" s="16">
        <v>135</v>
      </c>
      <c r="E9" s="16">
        <v>165</v>
      </c>
      <c r="F9" s="16">
        <v>163</v>
      </c>
      <c r="G9" s="22">
        <v>150</v>
      </c>
      <c r="H9" s="44">
        <f t="shared" si="0"/>
        <v>2700</v>
      </c>
      <c r="I9" s="23" t="s">
        <v>28</v>
      </c>
    </row>
    <row r="10" spans="1:9">
      <c r="A10" s="19" t="s">
        <v>51</v>
      </c>
      <c r="B10" s="43" t="s">
        <v>19</v>
      </c>
      <c r="C10" s="16">
        <v>75</v>
      </c>
      <c r="D10" s="16">
        <v>65</v>
      </c>
      <c r="E10" s="16">
        <v>95</v>
      </c>
      <c r="F10" s="16">
        <v>65</v>
      </c>
      <c r="G10" s="22">
        <v>150</v>
      </c>
      <c r="H10" s="44">
        <f t="shared" si="0"/>
        <v>-1500</v>
      </c>
      <c r="I10" s="23" t="s">
        <v>13</v>
      </c>
    </row>
    <row r="11" spans="1:9">
      <c r="A11" s="19" t="s">
        <v>52</v>
      </c>
      <c r="B11" s="43" t="s">
        <v>19</v>
      </c>
      <c r="C11" s="16">
        <v>38</v>
      </c>
      <c r="D11" s="16">
        <v>36</v>
      </c>
      <c r="E11" s="16">
        <v>44</v>
      </c>
      <c r="F11" s="16">
        <v>42.5</v>
      </c>
      <c r="G11" s="22">
        <v>750</v>
      </c>
      <c r="H11" s="44">
        <f t="shared" si="0"/>
        <v>3375</v>
      </c>
      <c r="I11" s="23" t="s">
        <v>28</v>
      </c>
    </row>
    <row r="12" spans="1:9">
      <c r="A12" s="19" t="s">
        <v>53</v>
      </c>
      <c r="B12" s="43" t="s">
        <v>31</v>
      </c>
      <c r="C12" s="16">
        <v>390</v>
      </c>
      <c r="D12" s="16">
        <v>500</v>
      </c>
      <c r="E12" s="16">
        <v>200</v>
      </c>
      <c r="F12" s="16">
        <v>500</v>
      </c>
      <c r="G12" s="22">
        <v>10</v>
      </c>
      <c r="H12" s="44">
        <f>+G12*(C12-F12)</f>
        <v>-1100</v>
      </c>
      <c r="I12" s="23" t="s">
        <v>13</v>
      </c>
    </row>
    <row r="13" spans="1:9">
      <c r="A13" s="19" t="s">
        <v>54</v>
      </c>
      <c r="B13" s="43" t="s">
        <v>19</v>
      </c>
      <c r="C13" s="16">
        <v>130</v>
      </c>
      <c r="D13" s="16">
        <v>90</v>
      </c>
      <c r="E13" s="16">
        <v>190</v>
      </c>
      <c r="F13" s="16">
        <v>155</v>
      </c>
      <c r="G13" s="22">
        <v>25</v>
      </c>
      <c r="H13" s="44">
        <f t="shared" ref="H13:H14" si="1">+G13*(F13-C13)</f>
        <v>625</v>
      </c>
      <c r="I13" s="23" t="s">
        <v>28</v>
      </c>
    </row>
    <row r="14" spans="1:9">
      <c r="A14" s="19" t="s">
        <v>57</v>
      </c>
      <c r="B14" s="43" t="s">
        <v>19</v>
      </c>
      <c r="C14" s="16">
        <v>10.8</v>
      </c>
      <c r="D14" s="16">
        <v>9.9</v>
      </c>
      <c r="E14" s="16">
        <v>14</v>
      </c>
      <c r="F14" s="16">
        <v>12</v>
      </c>
      <c r="G14" s="22">
        <v>2025</v>
      </c>
      <c r="H14" s="44">
        <f t="shared" si="1"/>
        <v>2429.9999999999986</v>
      </c>
      <c r="I14" s="23" t="s">
        <v>28</v>
      </c>
    </row>
    <row r="15" spans="1:9">
      <c r="A15" s="19"/>
      <c r="B15" s="43"/>
      <c r="C15" s="16"/>
      <c r="D15" s="16"/>
      <c r="E15" s="16"/>
      <c r="F15" s="16"/>
      <c r="G15" s="22"/>
      <c r="H15" s="44"/>
      <c r="I15" s="23"/>
    </row>
    <row r="16" spans="1:9">
      <c r="A16" s="19"/>
      <c r="B16" s="43"/>
      <c r="C16" s="16"/>
      <c r="D16" s="16"/>
      <c r="E16" s="16"/>
      <c r="F16" s="16"/>
      <c r="G16" s="22"/>
      <c r="H16" s="44"/>
      <c r="I16" s="23"/>
    </row>
    <row r="17" spans="1:9">
      <c r="A17" s="58" t="s">
        <v>10</v>
      </c>
      <c r="B17" s="58"/>
      <c r="C17" s="58"/>
      <c r="D17" s="58"/>
      <c r="E17" s="58"/>
      <c r="F17" s="58"/>
      <c r="G17" s="58"/>
      <c r="H17" s="21">
        <f>SUM(H5:H16)</f>
        <v>11479.999999999998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53" t="s">
        <v>20</v>
      </c>
      <c r="B21" s="53"/>
      <c r="C21" s="53"/>
      <c r="D21" s="53"/>
      <c r="E21" s="53"/>
      <c r="F21" s="53"/>
      <c r="G21" s="53"/>
      <c r="H21" s="53"/>
      <c r="I21" s="53"/>
    </row>
    <row r="22" spans="1:9">
      <c r="A22" s="17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41</v>
      </c>
      <c r="B23" s="43" t="s">
        <v>26</v>
      </c>
      <c r="C23" s="20">
        <v>362.5</v>
      </c>
      <c r="D23" s="20">
        <v>359</v>
      </c>
      <c r="E23" s="20">
        <v>370</v>
      </c>
      <c r="F23" s="20">
        <v>359</v>
      </c>
      <c r="G23" s="22">
        <f>100000/C23</f>
        <v>275.86206896551727</v>
      </c>
      <c r="H23" s="18">
        <f t="shared" ref="H23:H26" si="2">(F23-C23)*G23</f>
        <v>-965.51724137931046</v>
      </c>
      <c r="I23" s="23" t="s">
        <v>13</v>
      </c>
    </row>
    <row r="24" spans="1:9" ht="14.25" customHeight="1">
      <c r="A24" s="19" t="s">
        <v>42</v>
      </c>
      <c r="B24" s="43" t="s">
        <v>26</v>
      </c>
      <c r="C24" s="15">
        <v>187</v>
      </c>
      <c r="D24" s="16">
        <v>185</v>
      </c>
      <c r="E24" s="16">
        <v>191</v>
      </c>
      <c r="F24" s="20">
        <v>187.1</v>
      </c>
      <c r="G24" s="22">
        <f t="shared" ref="G24:G26" si="3">100000/C24</f>
        <v>534.75935828877004</v>
      </c>
      <c r="H24" s="44">
        <f t="shared" si="2"/>
        <v>53.475935828873965</v>
      </c>
      <c r="I24" s="23" t="s">
        <v>18</v>
      </c>
    </row>
    <row r="25" spans="1:9" ht="14.25" customHeight="1">
      <c r="A25" s="19" t="s">
        <v>48</v>
      </c>
      <c r="B25" s="43" t="s">
        <v>19</v>
      </c>
      <c r="C25" s="16">
        <v>246.5</v>
      </c>
      <c r="D25" s="16">
        <v>244</v>
      </c>
      <c r="E25" s="16">
        <v>252</v>
      </c>
      <c r="F25" s="20">
        <v>248.35</v>
      </c>
      <c r="G25" s="22">
        <f t="shared" si="3"/>
        <v>405.67951318458415</v>
      </c>
      <c r="H25" s="44">
        <f t="shared" si="2"/>
        <v>750.50709939147839</v>
      </c>
      <c r="I25" s="23" t="s">
        <v>28</v>
      </c>
    </row>
    <row r="26" spans="1:9" ht="14.25" customHeight="1">
      <c r="A26" s="19" t="s">
        <v>49</v>
      </c>
      <c r="B26" s="43" t="s">
        <v>19</v>
      </c>
      <c r="C26" s="16">
        <v>366</v>
      </c>
      <c r="D26" s="16">
        <v>362</v>
      </c>
      <c r="E26" s="16">
        <v>374</v>
      </c>
      <c r="F26" s="20">
        <v>362</v>
      </c>
      <c r="G26" s="22">
        <f t="shared" si="3"/>
        <v>273.22404371584702</v>
      </c>
      <c r="H26" s="44">
        <f t="shared" si="2"/>
        <v>-1092.8961748633881</v>
      </c>
      <c r="I26" s="23" t="s">
        <v>13</v>
      </c>
    </row>
    <row r="27" spans="1:9" ht="14.25" customHeight="1">
      <c r="A27" s="19" t="s">
        <v>50</v>
      </c>
      <c r="B27" s="43" t="s">
        <v>19</v>
      </c>
      <c r="C27" s="16">
        <v>574</v>
      </c>
      <c r="D27" s="16">
        <v>569</v>
      </c>
      <c r="E27" s="16">
        <v>588</v>
      </c>
      <c r="F27" s="20">
        <v>584</v>
      </c>
      <c r="G27" s="22">
        <f t="shared" ref="G27:G29" si="4">100000/C27</f>
        <v>174.21602787456445</v>
      </c>
      <c r="H27" s="44">
        <f t="shared" ref="H27:H29" si="5">(F27-C27)*G27</f>
        <v>1742.1602787456445</v>
      </c>
      <c r="I27" s="23" t="s">
        <v>28</v>
      </c>
    </row>
    <row r="28" spans="1:9" ht="14.4" customHeight="1">
      <c r="A28" s="19" t="s">
        <v>55</v>
      </c>
      <c r="B28" s="43" t="s">
        <v>19</v>
      </c>
      <c r="C28" s="16">
        <v>1634</v>
      </c>
      <c r="D28" s="16">
        <v>1618</v>
      </c>
      <c r="E28" s="16">
        <v>1670</v>
      </c>
      <c r="F28" s="20">
        <v>1649.9</v>
      </c>
      <c r="G28" s="22">
        <f t="shared" si="4"/>
        <v>61.199510403916769</v>
      </c>
      <c r="H28" s="44">
        <f t="shared" si="5"/>
        <v>973.07221542228217</v>
      </c>
      <c r="I28" s="23" t="s">
        <v>28</v>
      </c>
    </row>
    <row r="29" spans="1:9" ht="13.8" customHeight="1">
      <c r="A29" s="19" t="s">
        <v>56</v>
      </c>
      <c r="B29" s="43" t="s">
        <v>19</v>
      </c>
      <c r="C29" s="16">
        <v>253.4</v>
      </c>
      <c r="D29" s="16">
        <v>251</v>
      </c>
      <c r="E29" s="16">
        <v>259</v>
      </c>
      <c r="F29" s="20">
        <v>255.8</v>
      </c>
      <c r="G29" s="22">
        <f t="shared" si="4"/>
        <v>394.63299131807418</v>
      </c>
      <c r="H29" s="44">
        <f t="shared" si="5"/>
        <v>947.11917916338029</v>
      </c>
      <c r="I29" s="23" t="s">
        <v>28</v>
      </c>
    </row>
    <row r="30" spans="1:9" ht="13.8" customHeight="1">
      <c r="A30" s="19"/>
      <c r="B30" s="43"/>
      <c r="C30" s="16"/>
      <c r="D30" s="16"/>
      <c r="E30" s="16"/>
      <c r="F30" s="20"/>
      <c r="G30" s="22"/>
      <c r="H30" s="44"/>
      <c r="I30" s="23"/>
    </row>
    <row r="31" spans="1:9" ht="14.25" customHeight="1">
      <c r="A31" s="19"/>
      <c r="B31" s="43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8" t="s">
        <v>10</v>
      </c>
      <c r="B33" s="58"/>
      <c r="C33" s="58"/>
      <c r="D33" s="58"/>
      <c r="E33" s="58"/>
      <c r="F33" s="58"/>
      <c r="G33" s="58"/>
      <c r="H33" s="21">
        <f>SUM(H23:H32)</f>
        <v>2407.9212923089608</v>
      </c>
      <c r="I33" s="24"/>
    </row>
    <row r="34" spans="1:9">
      <c r="A34" s="52" t="s">
        <v>14</v>
      </c>
      <c r="B34" s="52"/>
      <c r="C34" s="52"/>
      <c r="I34" s="6"/>
    </row>
    <row r="35" spans="1:9">
      <c r="A35" s="26"/>
      <c r="B35" s="26"/>
      <c r="C35" s="26"/>
      <c r="I35" s="6"/>
    </row>
    <row r="36" spans="1:9">
      <c r="A36" s="26"/>
      <c r="B36" s="26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3" t="s">
        <v>27</v>
      </c>
      <c r="B40" s="53"/>
      <c r="C40" s="53"/>
      <c r="D40" s="53"/>
      <c r="E40" s="53"/>
      <c r="F40" s="53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3" t="s">
        <v>34</v>
      </c>
      <c r="B42" s="47" t="s">
        <v>58</v>
      </c>
      <c r="C42" s="47" t="s">
        <v>26</v>
      </c>
      <c r="D42" s="46">
        <v>3143</v>
      </c>
      <c r="E42" s="45">
        <v>2957</v>
      </c>
      <c r="F42" s="48" t="s">
        <v>59</v>
      </c>
      <c r="G42" s="5"/>
      <c r="H42" s="31"/>
      <c r="I42" s="14"/>
    </row>
    <row r="43" spans="1:9">
      <c r="A43" s="43" t="s">
        <v>34</v>
      </c>
      <c r="B43" s="47" t="s">
        <v>60</v>
      </c>
      <c r="C43" s="47" t="s">
        <v>19</v>
      </c>
      <c r="D43" s="46">
        <v>744</v>
      </c>
      <c r="E43" s="45">
        <v>694</v>
      </c>
      <c r="F43" s="48" t="s">
        <v>61</v>
      </c>
      <c r="G43" s="5"/>
      <c r="H43" s="31"/>
      <c r="I43" s="14"/>
    </row>
    <row r="44" spans="1:9">
      <c r="A44" s="43" t="s">
        <v>25</v>
      </c>
      <c r="B44" s="47" t="s">
        <v>63</v>
      </c>
      <c r="C44" s="47" t="s">
        <v>19</v>
      </c>
      <c r="D44" s="46">
        <v>5420</v>
      </c>
      <c r="E44" s="45">
        <v>5317</v>
      </c>
      <c r="F44" s="48">
        <v>5580</v>
      </c>
      <c r="G44" s="5"/>
      <c r="H44" s="31"/>
      <c r="I44" s="14"/>
    </row>
    <row r="45" spans="1:9">
      <c r="A45" s="43" t="s">
        <v>30</v>
      </c>
      <c r="B45" s="47" t="s">
        <v>62</v>
      </c>
      <c r="C45" s="47" t="s">
        <v>26</v>
      </c>
      <c r="D45" s="46">
        <v>37</v>
      </c>
      <c r="E45" s="45">
        <v>30</v>
      </c>
      <c r="F45" s="48">
        <v>53</v>
      </c>
      <c r="G45" s="5"/>
      <c r="H45" s="31"/>
      <c r="I45" s="14"/>
    </row>
    <row r="46" spans="1:9">
      <c r="A46" s="43" t="s">
        <v>30</v>
      </c>
      <c r="B46" s="47" t="s">
        <v>64</v>
      </c>
      <c r="C46" s="47" t="s">
        <v>31</v>
      </c>
      <c r="D46" s="35">
        <v>88</v>
      </c>
      <c r="E46" s="27">
        <v>102</v>
      </c>
      <c r="F46" s="42">
        <v>60</v>
      </c>
      <c r="G46" s="5"/>
      <c r="H46" s="31"/>
      <c r="I46" s="14"/>
    </row>
    <row r="47" spans="1:9">
      <c r="C47" s="38"/>
      <c r="D47" s="39"/>
      <c r="E47" s="40"/>
      <c r="F47" s="41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53" t="s">
        <v>21</v>
      </c>
      <c r="B49" s="53"/>
      <c r="C49" s="53"/>
      <c r="D49" s="53"/>
      <c r="E49" s="53"/>
      <c r="F49" s="53"/>
      <c r="G49" s="53"/>
      <c r="H49" s="11"/>
      <c r="I49" s="14"/>
    </row>
    <row r="50" spans="1:9">
      <c r="A50" s="37" t="s">
        <v>23</v>
      </c>
      <c r="B50" s="37" t="s">
        <v>1</v>
      </c>
      <c r="C50" s="37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43" t="s">
        <v>25</v>
      </c>
      <c r="B51" s="47" t="s">
        <v>35</v>
      </c>
      <c r="C51" s="47" t="s">
        <v>19</v>
      </c>
      <c r="D51" s="46">
        <v>1188</v>
      </c>
      <c r="E51" s="27">
        <v>1225</v>
      </c>
      <c r="F51" s="18">
        <f>(50000/D51)*(E51-D51)</f>
        <v>1557.2390572390573</v>
      </c>
      <c r="G51" s="16" t="s">
        <v>28</v>
      </c>
    </row>
    <row r="52" spans="1:9">
      <c r="A52" s="43" t="s">
        <v>25</v>
      </c>
      <c r="B52" s="47" t="s">
        <v>38</v>
      </c>
      <c r="C52" s="47" t="s">
        <v>19</v>
      </c>
      <c r="D52" s="46">
        <v>998</v>
      </c>
      <c r="E52" s="45">
        <v>978</v>
      </c>
      <c r="F52" s="44">
        <f t="shared" ref="F52" si="6">(50000/D52)*(E52-D52)</f>
        <v>-1002.0040080160321</v>
      </c>
      <c r="G52" s="16" t="s">
        <v>13</v>
      </c>
    </row>
    <row r="53" spans="1:9">
      <c r="A53" s="43" t="s">
        <v>30</v>
      </c>
      <c r="B53" s="47" t="s">
        <v>36</v>
      </c>
      <c r="C53" s="47" t="s">
        <v>31</v>
      </c>
      <c r="D53" s="46">
        <v>8.1</v>
      </c>
      <c r="E53" s="45">
        <v>12</v>
      </c>
      <c r="F53" s="44">
        <f>(625)*(D53-E53)</f>
        <v>-2437.5</v>
      </c>
      <c r="G53" s="16" t="s">
        <v>13</v>
      </c>
    </row>
    <row r="54" spans="1:9">
      <c r="A54" s="43" t="s">
        <v>30</v>
      </c>
      <c r="B54" s="47" t="s">
        <v>62</v>
      </c>
      <c r="C54" s="47" t="s">
        <v>26</v>
      </c>
      <c r="D54" s="46">
        <v>37</v>
      </c>
      <c r="E54" s="45">
        <v>30</v>
      </c>
      <c r="F54" s="44">
        <f>(400)*(E54-D54)</f>
        <v>-2800</v>
      </c>
      <c r="G54" s="16" t="s">
        <v>13</v>
      </c>
    </row>
    <row r="55" spans="1:9">
      <c r="A55" s="15"/>
      <c r="B55" s="36"/>
      <c r="C55" s="36"/>
      <c r="D55" s="35"/>
      <c r="E55" s="27"/>
      <c r="F55" s="18"/>
      <c r="G55" s="16"/>
      <c r="I55" s="14"/>
    </row>
    <row r="56" spans="1:9">
      <c r="A56" s="55" t="s">
        <v>10</v>
      </c>
      <c r="B56" s="56"/>
      <c r="C56" s="56"/>
      <c r="D56" s="56"/>
      <c r="E56" s="57"/>
      <c r="F56" s="34">
        <f>SUM(F51:F55)</f>
        <v>-4682.2649507769747</v>
      </c>
      <c r="I56" s="14"/>
    </row>
    <row r="57" spans="1:9">
      <c r="A57" s="54" t="s">
        <v>22</v>
      </c>
      <c r="B57" s="52"/>
      <c r="C57" s="52"/>
      <c r="F57" s="13"/>
      <c r="I57" s="14"/>
    </row>
    <row r="58" spans="1:9">
      <c r="F58" s="13"/>
      <c r="I58" s="14"/>
    </row>
    <row r="59" spans="1:9">
      <c r="F59" s="13"/>
      <c r="I59" s="14"/>
    </row>
    <row r="60" spans="1:9">
      <c r="I60" s="14"/>
    </row>
    <row r="61" spans="1:9">
      <c r="I61" s="14"/>
    </row>
    <row r="62" spans="1:9">
      <c r="I62" s="14"/>
    </row>
    <row r="63" spans="1:9" ht="14.4" customHeight="1">
      <c r="A63" s="49" t="s">
        <v>17</v>
      </c>
      <c r="B63" s="50"/>
      <c r="C63" s="50"/>
      <c r="D63" s="50"/>
      <c r="E63" s="50"/>
      <c r="F63" s="50"/>
      <c r="G63" s="51"/>
      <c r="I63" s="14"/>
    </row>
    <row r="64" spans="1:9" ht="14.4" customHeight="1">
      <c r="A64" s="37" t="s">
        <v>11</v>
      </c>
      <c r="B64" s="37" t="s">
        <v>1</v>
      </c>
      <c r="C64" s="37" t="s">
        <v>2</v>
      </c>
      <c r="D64" s="17" t="s">
        <v>3</v>
      </c>
      <c r="E64" s="25" t="s">
        <v>5</v>
      </c>
      <c r="F64" s="25" t="s">
        <v>4</v>
      </c>
      <c r="G64" s="25" t="s">
        <v>18</v>
      </c>
    </row>
    <row r="65" spans="1:6">
      <c r="A65" s="15" t="s">
        <v>25</v>
      </c>
      <c r="B65" s="36" t="s">
        <v>29</v>
      </c>
      <c r="C65" s="36" t="s">
        <v>19</v>
      </c>
      <c r="D65" s="35">
        <v>422.5</v>
      </c>
      <c r="E65" s="27">
        <v>408</v>
      </c>
      <c r="F65" s="42">
        <v>448</v>
      </c>
    </row>
    <row r="66" spans="1:6">
      <c r="A66" s="43" t="s">
        <v>25</v>
      </c>
      <c r="B66" s="47" t="s">
        <v>32</v>
      </c>
      <c r="C66" s="47" t="s">
        <v>19</v>
      </c>
      <c r="D66" s="46">
        <v>216</v>
      </c>
      <c r="E66" s="45">
        <v>210.6</v>
      </c>
      <c r="F66" s="48">
        <v>226</v>
      </c>
    </row>
    <row r="67" spans="1:6">
      <c r="A67" s="43" t="s">
        <v>25</v>
      </c>
      <c r="B67" s="47" t="s">
        <v>33</v>
      </c>
      <c r="C67" s="47" t="s">
        <v>19</v>
      </c>
      <c r="D67" s="46">
        <v>250</v>
      </c>
      <c r="E67" s="45">
        <v>244</v>
      </c>
      <c r="F67" s="48">
        <v>260</v>
      </c>
    </row>
    <row r="68" spans="1:6">
      <c r="A68" s="43" t="s">
        <v>25</v>
      </c>
      <c r="B68" s="47" t="s">
        <v>37</v>
      </c>
      <c r="C68" s="47" t="s">
        <v>19</v>
      </c>
      <c r="D68" s="46">
        <v>4488</v>
      </c>
      <c r="E68" s="45">
        <v>4397</v>
      </c>
      <c r="F68" s="48">
        <v>4640</v>
      </c>
    </row>
    <row r="69" spans="1:6">
      <c r="A69" s="43" t="s">
        <v>25</v>
      </c>
      <c r="B69" s="47" t="s">
        <v>39</v>
      </c>
      <c r="C69" s="47" t="s">
        <v>19</v>
      </c>
      <c r="D69" s="46">
        <v>1284</v>
      </c>
      <c r="E69" s="45">
        <v>1250</v>
      </c>
      <c r="F69" s="48">
        <v>1340</v>
      </c>
    </row>
    <row r="70" spans="1:6">
      <c r="A70" s="43" t="s">
        <v>25</v>
      </c>
      <c r="B70" s="47" t="s">
        <v>63</v>
      </c>
      <c r="C70" s="47" t="s">
        <v>19</v>
      </c>
      <c r="D70" s="46">
        <v>5420</v>
      </c>
      <c r="E70" s="45">
        <v>5317</v>
      </c>
      <c r="F70" s="48">
        <v>5580</v>
      </c>
    </row>
    <row r="71" spans="1:6">
      <c r="A71" s="43" t="s">
        <v>30</v>
      </c>
      <c r="B71" s="47" t="s">
        <v>64</v>
      </c>
      <c r="C71" s="47" t="s">
        <v>31</v>
      </c>
      <c r="D71" s="46">
        <v>88</v>
      </c>
      <c r="E71" s="45">
        <v>102</v>
      </c>
      <c r="F71" s="48">
        <v>60</v>
      </c>
    </row>
  </sheetData>
  <mergeCells count="11">
    <mergeCell ref="A17:G17"/>
    <mergeCell ref="A2:I2"/>
    <mergeCell ref="A21:I21"/>
    <mergeCell ref="A3:I3"/>
    <mergeCell ref="A33:G33"/>
    <mergeCell ref="A63:G63"/>
    <mergeCell ref="A34:C34"/>
    <mergeCell ref="A49:G49"/>
    <mergeCell ref="A57:C57"/>
    <mergeCell ref="A40:F40"/>
    <mergeCell ref="A56:E56"/>
  </mergeCells>
  <phoneticPr fontId="0" type="noConversion"/>
  <conditionalFormatting sqref="F56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2024-12-10T10:14:21Z</dcterms:modified>
</cp:coreProperties>
</file>