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1"/>
  <c r="F59"/>
  <c r="F58"/>
  <c r="F54"/>
  <c r="F55"/>
  <c r="F56"/>
  <c r="G27"/>
  <c r="H27" s="1"/>
  <c r="G102"/>
  <c r="H14"/>
  <c r="H13"/>
  <c r="H12"/>
  <c r="H11"/>
  <c r="H6"/>
  <c r="H7"/>
  <c r="H8"/>
  <c r="H9"/>
  <c r="H10"/>
  <c r="H5"/>
  <c r="G26" l="1"/>
  <c r="H26" s="1"/>
  <c r="F53"/>
  <c r="G23" l="1"/>
  <c r="H23" s="1"/>
  <c r="G24"/>
  <c r="H24" s="1"/>
  <c r="G25"/>
  <c r="H25" s="1"/>
  <c r="H33" l="1"/>
  <c r="H17"/>
  <c r="F61" l="1"/>
</calcChain>
</file>

<file path=xl/sharedStrings.xml><?xml version="1.0" encoding="utf-8"?>
<sst xmlns="http://schemas.openxmlformats.org/spreadsheetml/2006/main" count="169" uniqueCount="68">
  <si>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</si>
  <si>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</si>
  <si>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</si>
  <si>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</si>
  <si>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</si>
  <si>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</si>
  <si>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</si>
  <si>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</si>
  <si>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</si>
  <si>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</si>
  <si>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</si>
  <si>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</si>
  <si>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</si>
  <si>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</si>
  <si>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</si>
  <si>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</si>
  <si>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</si>
  <si>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</si>
  <si>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</si>
  <si>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</si>
  <si>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</si>
  <si>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</si>
  <si>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</si>
  <si>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</si>
  <si>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</si>
  <si>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</si>
  <si>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</si>
  <si>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</si>
  <si>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</si>
  <si>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JYOTHYLAB</t>
  </si>
  <si>
    <t>OPTION STRATEGY</t>
  </si>
  <si>
    <t>SELL</t>
  </si>
  <si>
    <t>ICICIBANK</t>
  </si>
  <si>
    <t>FEDERALBANK</t>
  </si>
  <si>
    <t>NATIOANALUM</t>
  </si>
  <si>
    <t>JSWENERGY</t>
  </si>
  <si>
    <t>PRUALPHA RECOMM</t>
  </si>
  <si>
    <t>INOXINDIA</t>
  </si>
  <si>
    <t>KALYANJKIL</t>
  </si>
  <si>
    <t>AXISBANK BULL PUT SPREAD; SIMUTLANEOUSLY SELL 1190 PUT AT 20.80 N BUY 1170 PUT AT 12.70</t>
  </si>
  <si>
    <t>CLOSE</t>
  </si>
  <si>
    <t>TRITURBINE</t>
  </si>
  <si>
    <t>INDIGO</t>
  </si>
  <si>
    <t>MOTILALOFS</t>
  </si>
  <si>
    <t>JMFINANCIAL</t>
  </si>
  <si>
    <t>LT 3950 CALL</t>
  </si>
  <si>
    <t>JKTYRE</t>
  </si>
  <si>
    <t>APOLLOTYRE 550 CALL</t>
  </si>
  <si>
    <t>CAMS</t>
  </si>
  <si>
    <t>BANKNIFTY 53700 CALL</t>
  </si>
  <si>
    <t>SENSEX 81800 CALL</t>
  </si>
  <si>
    <t>HDCAMC 4500 CALL</t>
  </si>
  <si>
    <t>INDHOTEL 840 CALL</t>
  </si>
  <si>
    <t>JINDALSTEEL 960 CALL</t>
  </si>
  <si>
    <t>NIFTY 24600 PUT</t>
  </si>
  <si>
    <t>TVSMOTOR 2500 PUT</t>
  </si>
  <si>
    <t>METROBRAND</t>
  </si>
  <si>
    <t>JSWSTEEL 1010 CALL</t>
  </si>
  <si>
    <t>MAXHEALTH</t>
  </si>
  <si>
    <t>1224-1268</t>
  </si>
  <si>
    <t>COLPAL  2800 LONG PUT OPTION</t>
  </si>
  <si>
    <t>CONCOR 860 LONG CALL OPTION</t>
  </si>
  <si>
    <t>LICI</t>
  </si>
  <si>
    <t>CHALET</t>
  </si>
  <si>
    <t>METROBRANDS</t>
  </si>
  <si>
    <t>NATCOPHARMA</t>
  </si>
  <si>
    <t>1598-1639</t>
  </si>
  <si>
    <t>EXIT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</si>
</sst>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0" fontId="7" fillId="3" borderId="2" xfId="0" applyFont="1" applyFill="1" applyBorder="1" applyAlignment="1">
      <alignment horizontal="left"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2" fillId="0" borderId="2" xfId="0" applyFont="1" applyBorder="1"/>
    <xf numFmtId="1" fontId="3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2"/>
  <sheetViews>
    <sheetView tabSelected="1" topLeftCell="A40" zoomScaleNormal="100" workbookViewId="0">
      <selection activeCell="I55" sqref="I55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3" t="s">
        <v>0</v>
      </c>
      <c r="B2" s="53"/>
      <c r="C2" s="53"/>
      <c r="D2" s="53"/>
      <c r="E2" s="53"/>
      <c r="F2" s="53"/>
      <c r="G2" s="53"/>
      <c r="H2" s="53"/>
      <c r="I2" s="53"/>
    </row>
    <row r="3" spans="1:9">
      <c r="A3" s="53" t="s">
        <v>16</v>
      </c>
      <c r="B3" s="53"/>
      <c r="C3" s="53"/>
      <c r="D3" s="53"/>
      <c r="E3" s="53"/>
      <c r="F3" s="53"/>
      <c r="G3" s="53"/>
      <c r="H3" s="53"/>
      <c r="I3" s="53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45</v>
      </c>
      <c r="B5" s="43" t="s">
        <v>26</v>
      </c>
      <c r="C5" s="16">
        <v>70</v>
      </c>
      <c r="D5" s="16">
        <v>60</v>
      </c>
      <c r="E5" s="16">
        <v>90</v>
      </c>
      <c r="F5" s="16">
        <v>80</v>
      </c>
      <c r="G5" s="22">
        <v>150</v>
      </c>
      <c r="H5" s="18">
        <f>+G5*(F5-C5)</f>
        <v>1500</v>
      </c>
      <c r="I5" s="23" t="s">
        <v>28</v>
      </c>
    </row>
    <row r="6" spans="1:9">
      <c r="A6" s="19" t="s">
        <v>47</v>
      </c>
      <c r="B6" s="43" t="s">
        <v>19</v>
      </c>
      <c r="C6" s="16">
        <v>11</v>
      </c>
      <c r="D6" s="16">
        <v>10</v>
      </c>
      <c r="E6" s="16">
        <v>14</v>
      </c>
      <c r="F6" s="16">
        <v>12.4</v>
      </c>
      <c r="G6" s="22">
        <v>1700</v>
      </c>
      <c r="H6" s="44">
        <f t="shared" ref="H6:H11" si="0">+G6*(F6-C6)</f>
        <v>2380.0000000000005</v>
      </c>
      <c r="I6" s="23" t="s">
        <v>28</v>
      </c>
    </row>
    <row r="7" spans="1:9">
      <c r="A7" s="19" t="s">
        <v>49</v>
      </c>
      <c r="B7" s="43" t="s">
        <v>19</v>
      </c>
      <c r="C7" s="16">
        <v>750</v>
      </c>
      <c r="D7" s="16">
        <v>650</v>
      </c>
      <c r="E7" s="16">
        <v>950</v>
      </c>
      <c r="F7" s="16">
        <v>720</v>
      </c>
      <c r="G7" s="22">
        <v>15</v>
      </c>
      <c r="H7" s="44">
        <f t="shared" si="0"/>
        <v>-450</v>
      </c>
      <c r="I7" s="23" t="s">
        <v>67</v>
      </c>
    </row>
    <row r="8" spans="1:9">
      <c r="A8" s="19" t="s">
        <v>50</v>
      </c>
      <c r="B8" s="43" t="s">
        <v>19</v>
      </c>
      <c r="C8" s="16">
        <v>550</v>
      </c>
      <c r="D8" s="16">
        <v>450</v>
      </c>
      <c r="E8" s="16">
        <v>740</v>
      </c>
      <c r="F8" s="16">
        <v>490</v>
      </c>
      <c r="G8" s="22">
        <v>10</v>
      </c>
      <c r="H8" s="44">
        <f t="shared" si="0"/>
        <v>-600</v>
      </c>
      <c r="I8" s="23" t="s">
        <v>67</v>
      </c>
    </row>
    <row r="9" spans="1:9">
      <c r="A9" s="19" t="s">
        <v>51</v>
      </c>
      <c r="B9" s="43" t="s">
        <v>19</v>
      </c>
      <c r="C9" s="16">
        <v>102</v>
      </c>
      <c r="D9" s="16">
        <v>90</v>
      </c>
      <c r="E9" s="16">
        <v>130</v>
      </c>
      <c r="F9" s="16">
        <v>116</v>
      </c>
      <c r="G9" s="22">
        <v>150</v>
      </c>
      <c r="H9" s="44">
        <f t="shared" si="0"/>
        <v>2100</v>
      </c>
      <c r="I9" s="23" t="s">
        <v>28</v>
      </c>
    </row>
    <row r="10" spans="1:9">
      <c r="A10" s="19" t="s">
        <v>52</v>
      </c>
      <c r="B10" s="43" t="s">
        <v>19</v>
      </c>
      <c r="C10" s="16">
        <v>19</v>
      </c>
      <c r="D10" s="16">
        <v>17.8</v>
      </c>
      <c r="E10" s="16">
        <v>23</v>
      </c>
      <c r="F10" s="16">
        <v>17.8</v>
      </c>
      <c r="G10" s="22">
        <v>1000</v>
      </c>
      <c r="H10" s="44">
        <f t="shared" si="0"/>
        <v>-1199.9999999999993</v>
      </c>
      <c r="I10" s="23" t="s">
        <v>13</v>
      </c>
    </row>
    <row r="11" spans="1:9">
      <c r="A11" s="19" t="s">
        <v>53</v>
      </c>
      <c r="B11" s="43" t="s">
        <v>19</v>
      </c>
      <c r="C11" s="16">
        <v>24.5</v>
      </c>
      <c r="D11" s="16">
        <v>22</v>
      </c>
      <c r="E11" s="16">
        <v>30</v>
      </c>
      <c r="F11" s="16">
        <v>26.7</v>
      </c>
      <c r="G11" s="22">
        <v>625</v>
      </c>
      <c r="H11" s="44">
        <f t="shared" si="0"/>
        <v>1374.9999999999995</v>
      </c>
      <c r="I11" s="23" t="s">
        <v>28</v>
      </c>
    </row>
    <row r="12" spans="1:9">
      <c r="A12" s="19" t="s">
        <v>54</v>
      </c>
      <c r="B12" s="43" t="s">
        <v>19</v>
      </c>
      <c r="C12" s="16">
        <v>145</v>
      </c>
      <c r="D12" s="16">
        <v>120</v>
      </c>
      <c r="E12" s="16">
        <v>200</v>
      </c>
      <c r="F12" s="16">
        <v>146</v>
      </c>
      <c r="G12" s="22">
        <v>25</v>
      </c>
      <c r="H12" s="44">
        <f t="shared" ref="H12:H14" si="1">+G12*(F12-C12)</f>
        <v>25</v>
      </c>
      <c r="I12" s="23" t="s">
        <v>18</v>
      </c>
    </row>
    <row r="13" spans="1:9">
      <c r="A13" s="19" t="s">
        <v>55</v>
      </c>
      <c r="B13" s="43" t="s">
        <v>26</v>
      </c>
      <c r="C13" s="16">
        <v>57</v>
      </c>
      <c r="D13" s="16">
        <v>53</v>
      </c>
      <c r="E13" s="16">
        <v>66</v>
      </c>
      <c r="F13" s="16">
        <v>61.5</v>
      </c>
      <c r="G13" s="22">
        <v>350</v>
      </c>
      <c r="H13" s="44">
        <f t="shared" si="1"/>
        <v>1575</v>
      </c>
      <c r="I13" s="23" t="s">
        <v>28</v>
      </c>
    </row>
    <row r="14" spans="1:9">
      <c r="A14" s="19" t="s">
        <v>57</v>
      </c>
      <c r="B14" s="43" t="s">
        <v>19</v>
      </c>
      <c r="C14" s="16">
        <v>26</v>
      </c>
      <c r="D14" s="16">
        <v>24</v>
      </c>
      <c r="E14" s="16">
        <v>31</v>
      </c>
      <c r="F14" s="16">
        <v>25.45</v>
      </c>
      <c r="G14" s="22">
        <v>675</v>
      </c>
      <c r="H14" s="44">
        <f t="shared" si="1"/>
        <v>-371.25000000000045</v>
      </c>
      <c r="I14" s="23" t="s">
        <v>40</v>
      </c>
    </row>
    <row r="15" spans="1:9">
      <c r="A15" s="19"/>
      <c r="B15" s="43"/>
      <c r="C15" s="16"/>
      <c r="D15" s="16"/>
      <c r="E15" s="16"/>
      <c r="F15" s="16"/>
      <c r="G15" s="22"/>
      <c r="H15" s="44"/>
      <c r="I15" s="23"/>
    </row>
    <row r="16" spans="1:9">
      <c r="A16" s="19"/>
      <c r="B16" s="43"/>
      <c r="C16" s="16"/>
      <c r="D16" s="16"/>
      <c r="E16" s="16"/>
      <c r="F16" s="16"/>
      <c r="G16" s="22"/>
      <c r="H16" s="44"/>
      <c r="I16" s="23"/>
    </row>
    <row r="17" spans="1:9">
      <c r="A17" s="58" t="s">
        <v>10</v>
      </c>
      <c r="B17" s="58"/>
      <c r="C17" s="58"/>
      <c r="D17" s="58"/>
      <c r="E17" s="58"/>
      <c r="F17" s="58"/>
      <c r="G17" s="58"/>
      <c r="H17" s="21">
        <f>SUM(H5:H16)</f>
        <v>6333.75</v>
      </c>
      <c r="I17" s="24"/>
    </row>
    <row r="18" spans="1:9">
      <c r="A18" s="28"/>
      <c r="B18" s="28"/>
      <c r="C18" s="28"/>
      <c r="D18" s="28"/>
      <c r="E18" s="28"/>
      <c r="F18" s="28"/>
      <c r="G18" s="28"/>
      <c r="H18" s="29"/>
      <c r="I18" s="30"/>
    </row>
    <row r="19" spans="1:9">
      <c r="A19" s="28"/>
      <c r="C19" s="28"/>
      <c r="D19" s="28"/>
      <c r="E19" s="28"/>
      <c r="F19" s="28"/>
      <c r="G19" s="28"/>
      <c r="H19" s="29"/>
      <c r="I19" s="30"/>
    </row>
    <row r="20" spans="1:9">
      <c r="A20" s="2"/>
      <c r="I20" s="6"/>
    </row>
    <row r="21" spans="1:9">
      <c r="A21" s="53" t="s">
        <v>20</v>
      </c>
      <c r="B21" s="53"/>
      <c r="C21" s="53"/>
      <c r="D21" s="53"/>
      <c r="E21" s="53"/>
      <c r="F21" s="53"/>
      <c r="G21" s="53"/>
      <c r="H21" s="53"/>
      <c r="I21" s="53"/>
    </row>
    <row r="22" spans="1:9">
      <c r="A22" s="17" t="s">
        <v>1</v>
      </c>
      <c r="B22" s="17" t="s">
        <v>2</v>
      </c>
      <c r="C22" s="17" t="s">
        <v>3</v>
      </c>
      <c r="D22" s="17" t="s">
        <v>5</v>
      </c>
      <c r="E22" s="17" t="s">
        <v>4</v>
      </c>
      <c r="F22" s="17" t="s">
        <v>6</v>
      </c>
      <c r="G22" s="17" t="s">
        <v>24</v>
      </c>
      <c r="H22" s="17" t="s">
        <v>8</v>
      </c>
      <c r="I22" s="17" t="s">
        <v>9</v>
      </c>
    </row>
    <row r="23" spans="1:9" ht="14.25" customHeight="1">
      <c r="A23" s="19" t="s">
        <v>43</v>
      </c>
      <c r="B23" s="43" t="s">
        <v>26</v>
      </c>
      <c r="C23" s="20">
        <v>1000</v>
      </c>
      <c r="D23" s="20">
        <v>990</v>
      </c>
      <c r="E23" s="20">
        <v>1020</v>
      </c>
      <c r="F23" s="20">
        <v>1011</v>
      </c>
      <c r="G23" s="22">
        <f>100000/C23</f>
        <v>100</v>
      </c>
      <c r="H23" s="18">
        <f t="shared" ref="H23:H26" si="2">(F23-C23)*G23</f>
        <v>1100</v>
      </c>
      <c r="I23" s="23" t="s">
        <v>28</v>
      </c>
    </row>
    <row r="24" spans="1:9" ht="14.25" customHeight="1">
      <c r="A24" s="19" t="s">
        <v>44</v>
      </c>
      <c r="B24" s="43" t="s">
        <v>19</v>
      </c>
      <c r="C24" s="15">
        <v>147.4</v>
      </c>
      <c r="D24" s="16">
        <v>146</v>
      </c>
      <c r="E24" s="16">
        <v>150</v>
      </c>
      <c r="F24" s="20">
        <v>146</v>
      </c>
      <c r="G24" s="22">
        <f t="shared" ref="G24:G26" si="3">100000/C24</f>
        <v>678.42605156037985</v>
      </c>
      <c r="H24" s="44">
        <f t="shared" si="2"/>
        <v>-949.79647218453567</v>
      </c>
      <c r="I24" s="23" t="s">
        <v>13</v>
      </c>
    </row>
    <row r="25" spans="1:9" ht="14.25" customHeight="1">
      <c r="A25" s="19" t="s">
        <v>46</v>
      </c>
      <c r="B25" s="43" t="s">
        <v>19</v>
      </c>
      <c r="C25" s="16">
        <v>401</v>
      </c>
      <c r="D25" s="16">
        <v>397</v>
      </c>
      <c r="E25" s="16">
        <v>410</v>
      </c>
      <c r="F25" s="20">
        <v>408</v>
      </c>
      <c r="G25" s="22">
        <f t="shared" si="3"/>
        <v>249.37655860349128</v>
      </c>
      <c r="H25" s="44">
        <f t="shared" si="2"/>
        <v>1745.6359102244389</v>
      </c>
      <c r="I25" s="23" t="s">
        <v>28</v>
      </c>
    </row>
    <row r="26" spans="1:9" ht="14.25" customHeight="1">
      <c r="A26" s="19" t="s">
        <v>48</v>
      </c>
      <c r="B26" s="43" t="s">
        <v>19</v>
      </c>
      <c r="C26" s="16">
        <v>5200</v>
      </c>
      <c r="D26" s="16">
        <v>5150</v>
      </c>
      <c r="E26" s="16">
        <v>5300</v>
      </c>
      <c r="F26" s="20">
        <v>5205</v>
      </c>
      <c r="G26" s="22">
        <f t="shared" si="3"/>
        <v>19.23076923076923</v>
      </c>
      <c r="H26" s="44">
        <f t="shared" si="2"/>
        <v>96.153846153846146</v>
      </c>
      <c r="I26" s="23" t="s">
        <v>18</v>
      </c>
    </row>
    <row r="27" spans="1:9" ht="14.25" customHeight="1">
      <c r="A27" s="19" t="s">
        <v>56</v>
      </c>
      <c r="B27" s="43" t="s">
        <v>19</v>
      </c>
      <c r="C27" s="16">
        <v>1274</v>
      </c>
      <c r="D27" s="16">
        <v>1260</v>
      </c>
      <c r="E27" s="16">
        <v>1300</v>
      </c>
      <c r="F27" s="20">
        <v>1275</v>
      </c>
      <c r="G27" s="22">
        <f t="shared" ref="G27" si="4">100000/C27</f>
        <v>78.492935635792776</v>
      </c>
      <c r="H27" s="44">
        <f t="shared" ref="H27" si="5">(F27-C27)*G27</f>
        <v>78.492935635792776</v>
      </c>
      <c r="I27" s="23" t="s">
        <v>18</v>
      </c>
    </row>
    <row r="28" spans="1:9" ht="14.4" customHeight="1">
      <c r="A28" s="19"/>
      <c r="B28" s="43"/>
      <c r="C28" s="16"/>
      <c r="D28" s="16"/>
      <c r="E28" s="16"/>
      <c r="F28" s="20"/>
      <c r="G28" s="22"/>
      <c r="H28" s="44"/>
      <c r="I28" s="23"/>
    </row>
    <row r="29" spans="1:9" ht="13.8" customHeight="1">
      <c r="A29" s="19"/>
      <c r="B29" s="43"/>
      <c r="C29" s="16"/>
      <c r="D29" s="16"/>
      <c r="E29" s="16"/>
      <c r="F29" s="20"/>
      <c r="G29" s="22"/>
      <c r="H29" s="44"/>
      <c r="I29" s="23"/>
    </row>
    <row r="30" spans="1:9" ht="13.8" customHeight="1">
      <c r="A30" s="19"/>
      <c r="B30" s="43"/>
      <c r="C30" s="16"/>
      <c r="D30" s="16"/>
      <c r="E30" s="16"/>
      <c r="F30" s="20"/>
      <c r="G30" s="22"/>
      <c r="H30" s="44"/>
      <c r="I30" s="23"/>
    </row>
    <row r="31" spans="1:9" ht="14.25" customHeight="1">
      <c r="A31" s="19"/>
      <c r="B31" s="43"/>
      <c r="C31" s="16"/>
      <c r="D31" s="16"/>
      <c r="E31" s="16"/>
      <c r="F31" s="20"/>
      <c r="G31" s="22"/>
      <c r="H31" s="18"/>
      <c r="I31" s="23"/>
    </row>
    <row r="32" spans="1:9" ht="14.25" customHeight="1">
      <c r="A32" s="19"/>
      <c r="B32" s="15"/>
      <c r="C32" s="16"/>
      <c r="D32" s="16"/>
      <c r="E32" s="16"/>
      <c r="F32" s="20"/>
      <c r="G32" s="22"/>
      <c r="H32" s="18"/>
      <c r="I32" s="23"/>
    </row>
    <row r="33" spans="1:9">
      <c r="A33" s="58" t="s">
        <v>10</v>
      </c>
      <c r="B33" s="58"/>
      <c r="C33" s="58"/>
      <c r="D33" s="58"/>
      <c r="E33" s="58"/>
      <c r="F33" s="58"/>
      <c r="G33" s="58"/>
      <c r="H33" s="21">
        <f>SUM(H23:H32)</f>
        <v>2070.4862198295423</v>
      </c>
      <c r="I33" s="24"/>
    </row>
    <row r="34" spans="1:9">
      <c r="A34" s="52" t="s">
        <v>14</v>
      </c>
      <c r="B34" s="52"/>
      <c r="C34" s="52"/>
      <c r="I34" s="6"/>
    </row>
    <row r="35" spans="1:9">
      <c r="A35" s="26"/>
      <c r="B35" s="26"/>
      <c r="C35" s="26"/>
      <c r="I35" s="6"/>
    </row>
    <row r="36" spans="1:9">
      <c r="A36" s="26"/>
      <c r="B36" s="26"/>
      <c r="C36" s="26"/>
      <c r="I36" s="6"/>
    </row>
    <row r="37" spans="1:9">
      <c r="I37" s="6"/>
    </row>
    <row r="38" spans="1:9">
      <c r="A38" s="3"/>
      <c r="D38" s="4"/>
      <c r="E38" s="4"/>
      <c r="I38" s="6"/>
    </row>
    <row r="39" spans="1:9">
      <c r="A39" s="9"/>
      <c r="B39" s="10"/>
      <c r="C39" s="10"/>
      <c r="D39" s="10"/>
      <c r="E39" s="10"/>
      <c r="G39" s="7"/>
      <c r="I39" s="6"/>
    </row>
    <row r="40" spans="1:9">
      <c r="A40" s="53" t="s">
        <v>27</v>
      </c>
      <c r="B40" s="53"/>
      <c r="C40" s="53"/>
      <c r="D40" s="53"/>
      <c r="E40" s="53"/>
      <c r="F40" s="53"/>
      <c r="G40" s="11"/>
      <c r="H40" s="31"/>
      <c r="I40" s="6"/>
    </row>
    <row r="41" spans="1:9">
      <c r="A41" s="17" t="s">
        <v>11</v>
      </c>
      <c r="B41" s="17" t="s">
        <v>1</v>
      </c>
      <c r="C41" s="17" t="s">
        <v>2</v>
      </c>
      <c r="D41" s="17" t="s">
        <v>3</v>
      </c>
      <c r="E41" s="17" t="s">
        <v>5</v>
      </c>
      <c r="F41" s="17" t="s">
        <v>4</v>
      </c>
      <c r="G41" s="8"/>
      <c r="H41" s="32"/>
      <c r="I41" s="6"/>
    </row>
    <row r="42" spans="1:9">
      <c r="A42" s="43" t="s">
        <v>36</v>
      </c>
      <c r="B42" s="47" t="s">
        <v>58</v>
      </c>
      <c r="C42" s="47" t="s">
        <v>26</v>
      </c>
      <c r="D42" s="46">
        <v>1106</v>
      </c>
      <c r="E42" s="45">
        <v>999</v>
      </c>
      <c r="F42" s="48" t="s">
        <v>59</v>
      </c>
      <c r="G42" s="5"/>
      <c r="H42" s="31"/>
      <c r="I42" s="14"/>
    </row>
    <row r="43" spans="1:9">
      <c r="A43" s="43" t="s">
        <v>36</v>
      </c>
      <c r="B43" s="47" t="s">
        <v>65</v>
      </c>
      <c r="C43" s="47" t="s">
        <v>19</v>
      </c>
      <c r="D43" s="46">
        <v>1484</v>
      </c>
      <c r="E43" s="45">
        <v>1381</v>
      </c>
      <c r="F43" s="48" t="s">
        <v>66</v>
      </c>
      <c r="G43" s="5"/>
      <c r="H43" s="31"/>
      <c r="I43" s="14"/>
    </row>
    <row r="44" spans="1:9">
      <c r="A44" s="43" t="s">
        <v>25</v>
      </c>
      <c r="B44" s="47" t="s">
        <v>62</v>
      </c>
      <c r="C44" s="47" t="s">
        <v>19</v>
      </c>
      <c r="D44" s="46">
        <v>998</v>
      </c>
      <c r="E44" s="45">
        <v>978</v>
      </c>
      <c r="F44" s="48">
        <v>1030</v>
      </c>
      <c r="G44" s="5"/>
      <c r="H44" s="31"/>
      <c r="I44" s="14"/>
    </row>
    <row r="45" spans="1:9">
      <c r="A45" s="43" t="s">
        <v>25</v>
      </c>
      <c r="B45" s="47" t="s">
        <v>63</v>
      </c>
      <c r="C45" s="47" t="s">
        <v>19</v>
      </c>
      <c r="D45" s="46">
        <v>946</v>
      </c>
      <c r="E45" s="45">
        <v>896</v>
      </c>
      <c r="F45" s="48">
        <v>1010</v>
      </c>
      <c r="G45" s="5"/>
      <c r="H45" s="31"/>
      <c r="I45" s="14"/>
    </row>
    <row r="46" spans="1:9">
      <c r="A46" s="43" t="s">
        <v>25</v>
      </c>
      <c r="B46" s="47" t="s">
        <v>64</v>
      </c>
      <c r="C46" s="47" t="s">
        <v>19</v>
      </c>
      <c r="D46" s="46">
        <v>1284</v>
      </c>
      <c r="E46" s="45">
        <v>1250</v>
      </c>
      <c r="F46" s="48">
        <v>1340</v>
      </c>
      <c r="G46" s="5"/>
      <c r="H46" s="31"/>
      <c r="I46" s="14"/>
    </row>
    <row r="47" spans="1:9">
      <c r="A47" s="43" t="s">
        <v>30</v>
      </c>
      <c r="B47" s="47" t="s">
        <v>60</v>
      </c>
      <c r="C47" s="47" t="s">
        <v>26</v>
      </c>
      <c r="D47" s="46">
        <v>60</v>
      </c>
      <c r="E47" s="45">
        <v>45</v>
      </c>
      <c r="F47" s="48">
        <v>90</v>
      </c>
      <c r="G47" s="5"/>
      <c r="H47" s="31"/>
      <c r="I47" s="14"/>
    </row>
    <row r="48" spans="1:9">
      <c r="A48" s="43" t="s">
        <v>30</v>
      </c>
      <c r="B48" s="47" t="s">
        <v>61</v>
      </c>
      <c r="C48" s="47" t="s">
        <v>19</v>
      </c>
      <c r="D48" s="35">
        <v>19.600000000000001</v>
      </c>
      <c r="E48" s="27">
        <v>17</v>
      </c>
      <c r="F48" s="42">
        <v>28</v>
      </c>
      <c r="G48" s="5"/>
      <c r="H48" s="31"/>
      <c r="I48" s="14"/>
    </row>
    <row r="49" spans="1:9">
      <c r="C49" s="38"/>
      <c r="D49" s="39"/>
      <c r="E49" s="40"/>
      <c r="F49" s="41"/>
      <c r="G49" s="5"/>
      <c r="H49" s="31"/>
      <c r="I49" s="14"/>
    </row>
    <row r="50" spans="1:9">
      <c r="A50" s="12"/>
      <c r="C50" s="5"/>
      <c r="D50" s="3"/>
      <c r="E50" s="3"/>
      <c r="F50" s="3"/>
      <c r="G50" s="3"/>
      <c r="H50" s="31"/>
      <c r="I50" s="14"/>
    </row>
    <row r="51" spans="1:9" ht="15" customHeight="1">
      <c r="A51" s="53" t="s">
        <v>21</v>
      </c>
      <c r="B51" s="53"/>
      <c r="C51" s="53"/>
      <c r="D51" s="53"/>
      <c r="E51" s="53"/>
      <c r="F51" s="53"/>
      <c r="G51" s="53"/>
      <c r="H51" s="11"/>
      <c r="I51" s="14"/>
    </row>
    <row r="52" spans="1:9">
      <c r="A52" s="37" t="s">
        <v>23</v>
      </c>
      <c r="B52" s="37" t="s">
        <v>1</v>
      </c>
      <c r="C52" s="37" t="s">
        <v>2</v>
      </c>
      <c r="D52" s="17" t="s">
        <v>3</v>
      </c>
      <c r="E52" s="17" t="s">
        <v>12</v>
      </c>
      <c r="F52" s="17" t="s">
        <v>15</v>
      </c>
      <c r="G52" s="25" t="s">
        <v>9</v>
      </c>
      <c r="H52" s="33"/>
      <c r="I52" s="14"/>
    </row>
    <row r="53" spans="1:9">
      <c r="A53" s="43" t="s">
        <v>25</v>
      </c>
      <c r="B53" s="47" t="s">
        <v>38</v>
      </c>
      <c r="C53" s="47" t="s">
        <v>19</v>
      </c>
      <c r="D53" s="46">
        <v>748</v>
      </c>
      <c r="E53" s="27">
        <v>768.9</v>
      </c>
      <c r="F53" s="18">
        <f>(50000/D53)*(E53-D53)</f>
        <v>1397.0588235294101</v>
      </c>
      <c r="G53" s="16" t="s">
        <v>28</v>
      </c>
    </row>
    <row r="54" spans="1:9">
      <c r="A54" s="43" t="s">
        <v>25</v>
      </c>
      <c r="B54" s="47" t="s">
        <v>41</v>
      </c>
      <c r="C54" s="47" t="s">
        <v>19</v>
      </c>
      <c r="D54" s="46">
        <v>756</v>
      </c>
      <c r="E54" s="45">
        <v>788</v>
      </c>
      <c r="F54" s="44">
        <f t="shared" ref="F54:F57" si="6">(50000/D54)*(E54-D54)</f>
        <v>2116.4021164021165</v>
      </c>
      <c r="G54" s="16" t="s">
        <v>28</v>
      </c>
    </row>
    <row r="55" spans="1:9">
      <c r="A55" s="43" t="s">
        <v>25</v>
      </c>
      <c r="B55" s="47" t="s">
        <v>35</v>
      </c>
      <c r="C55" s="47" t="s">
        <v>19</v>
      </c>
      <c r="D55" s="46">
        <v>664</v>
      </c>
      <c r="E55" s="45">
        <v>687</v>
      </c>
      <c r="F55" s="44">
        <f t="shared" si="6"/>
        <v>1731.9277108433735</v>
      </c>
      <c r="G55" s="16" t="s">
        <v>28</v>
      </c>
    </row>
    <row r="56" spans="1:9">
      <c r="A56" s="43" t="s">
        <v>25</v>
      </c>
      <c r="B56" s="47" t="s">
        <v>63</v>
      </c>
      <c r="C56" s="47" t="s">
        <v>19</v>
      </c>
      <c r="D56" s="46">
        <v>946</v>
      </c>
      <c r="E56" s="27">
        <v>971</v>
      </c>
      <c r="F56" s="44">
        <f t="shared" si="6"/>
        <v>1321.3530655391121</v>
      </c>
      <c r="G56" s="16" t="s">
        <v>28</v>
      </c>
    </row>
    <row r="57" spans="1:9">
      <c r="A57" s="43" t="s">
        <v>25</v>
      </c>
      <c r="B57" s="47" t="s">
        <v>32</v>
      </c>
      <c r="C57" s="47" t="s">
        <v>19</v>
      </c>
      <c r="D57" s="46">
        <v>1317</v>
      </c>
      <c r="E57" s="45">
        <v>1325</v>
      </c>
      <c r="F57" s="44">
        <f t="shared" si="6"/>
        <v>303.72057706909641</v>
      </c>
      <c r="G57" s="16" t="s">
        <v>18</v>
      </c>
    </row>
    <row r="58" spans="1:9">
      <c r="A58" s="43" t="s">
        <v>30</v>
      </c>
      <c r="B58" s="47" t="s">
        <v>60</v>
      </c>
      <c r="C58" s="47" t="s">
        <v>26</v>
      </c>
      <c r="D58" s="46">
        <v>60</v>
      </c>
      <c r="E58" s="45">
        <v>69</v>
      </c>
      <c r="F58" s="44">
        <f>(175)*(E58-D58)</f>
        <v>1575</v>
      </c>
      <c r="G58" s="16" t="s">
        <v>28</v>
      </c>
    </row>
    <row r="59" spans="1:9">
      <c r="A59" s="43" t="s">
        <v>30</v>
      </c>
      <c r="B59" s="47" t="s">
        <v>61</v>
      </c>
      <c r="C59" s="47" t="s">
        <v>19</v>
      </c>
      <c r="D59" s="46">
        <v>19.600000000000001</v>
      </c>
      <c r="E59" s="45">
        <v>22.3</v>
      </c>
      <c r="F59" s="44">
        <f>(1000)*(E59-D59)</f>
        <v>2699.9999999999991</v>
      </c>
      <c r="G59" s="16" t="s">
        <v>28</v>
      </c>
    </row>
    <row r="60" spans="1:9">
      <c r="A60" s="15"/>
      <c r="B60" s="36"/>
      <c r="C60" s="36"/>
      <c r="D60" s="35"/>
      <c r="E60" s="27"/>
      <c r="F60" s="18"/>
      <c r="G60" s="16"/>
      <c r="I60" s="14"/>
    </row>
    <row r="61" spans="1:9">
      <c r="A61" s="55" t="s">
        <v>10</v>
      </c>
      <c r="B61" s="56"/>
      <c r="C61" s="56"/>
      <c r="D61" s="56"/>
      <c r="E61" s="57"/>
      <c r="F61" s="34">
        <f>SUM(F53:F60)</f>
        <v>11145.462293383109</v>
      </c>
      <c r="I61" s="14"/>
    </row>
    <row r="62" spans="1:9">
      <c r="A62" s="54" t="s">
        <v>22</v>
      </c>
      <c r="B62" s="52"/>
      <c r="C62" s="52"/>
      <c r="F62" s="13"/>
      <c r="I62" s="14"/>
    </row>
    <row r="63" spans="1:9">
      <c r="F63" s="13"/>
      <c r="I63" s="14"/>
    </row>
    <row r="64" spans="1:9">
      <c r="F64" s="13"/>
      <c r="I64" s="14"/>
    </row>
    <row r="65" spans="1:9">
      <c r="I65" s="14"/>
    </row>
    <row r="66" spans="1:9">
      <c r="I66" s="14"/>
    </row>
    <row r="67" spans="1:9">
      <c r="I67" s="14"/>
    </row>
    <row r="68" spans="1:9" ht="14.4" customHeight="1">
      <c r="A68" s="49" t="s">
        <v>17</v>
      </c>
      <c r="B68" s="50"/>
      <c r="C68" s="50"/>
      <c r="D68" s="50"/>
      <c r="E68" s="50"/>
      <c r="F68" s="50"/>
      <c r="G68" s="51"/>
      <c r="I68" s="14"/>
    </row>
    <row r="69" spans="1:9" ht="14.4" customHeight="1">
      <c r="A69" s="37" t="s">
        <v>11</v>
      </c>
      <c r="B69" s="37" t="s">
        <v>1</v>
      </c>
      <c r="C69" s="37" t="s">
        <v>2</v>
      </c>
      <c r="D69" s="17" t="s">
        <v>3</v>
      </c>
      <c r="E69" s="25" t="s">
        <v>5</v>
      </c>
      <c r="F69" s="25" t="s">
        <v>4</v>
      </c>
      <c r="G69" s="25" t="s">
        <v>18</v>
      </c>
    </row>
    <row r="70" spans="1:9">
      <c r="A70" s="15" t="s">
        <v>25</v>
      </c>
      <c r="B70" s="36" t="s">
        <v>29</v>
      </c>
      <c r="C70" s="36" t="s">
        <v>19</v>
      </c>
      <c r="D70" s="35">
        <v>422.5</v>
      </c>
      <c r="E70" s="27">
        <v>408</v>
      </c>
      <c r="F70" s="42">
        <v>448</v>
      </c>
    </row>
    <row r="71" spans="1:9">
      <c r="A71" s="43" t="s">
        <v>25</v>
      </c>
      <c r="B71" s="47" t="s">
        <v>33</v>
      </c>
      <c r="C71" s="47" t="s">
        <v>19</v>
      </c>
      <c r="D71" s="46">
        <v>216</v>
      </c>
      <c r="E71" s="45">
        <v>210.6</v>
      </c>
      <c r="F71" s="48">
        <v>226</v>
      </c>
    </row>
    <row r="72" spans="1:9">
      <c r="A72" s="43" t="s">
        <v>25</v>
      </c>
      <c r="B72" s="47" t="s">
        <v>34</v>
      </c>
      <c r="C72" s="47" t="s">
        <v>19</v>
      </c>
      <c r="D72" s="46">
        <v>250</v>
      </c>
      <c r="E72" s="45">
        <v>244</v>
      </c>
      <c r="F72" s="48">
        <v>260</v>
      </c>
    </row>
    <row r="73" spans="1:9">
      <c r="A73" s="43" t="s">
        <v>25</v>
      </c>
      <c r="B73" s="47" t="s">
        <v>37</v>
      </c>
      <c r="C73" s="47" t="s">
        <v>19</v>
      </c>
      <c r="D73" s="46">
        <v>1188</v>
      </c>
      <c r="E73" s="45">
        <v>1147</v>
      </c>
      <c r="F73" s="48">
        <v>1260</v>
      </c>
    </row>
    <row r="74" spans="1:9">
      <c r="A74" s="43" t="s">
        <v>25</v>
      </c>
      <c r="B74" s="47" t="s">
        <v>42</v>
      </c>
      <c r="C74" s="47" t="s">
        <v>19</v>
      </c>
      <c r="D74" s="46">
        <v>4488</v>
      </c>
      <c r="E74" s="45">
        <v>4397</v>
      </c>
      <c r="F74" s="48">
        <v>4640</v>
      </c>
    </row>
    <row r="75" spans="1:9">
      <c r="A75" s="43" t="s">
        <v>25</v>
      </c>
      <c r="B75" s="47" t="s">
        <v>62</v>
      </c>
      <c r="C75" s="47" t="s">
        <v>19</v>
      </c>
      <c r="D75" s="46">
        <v>998</v>
      </c>
      <c r="E75" s="45">
        <v>978</v>
      </c>
      <c r="F75" s="48">
        <v>1030</v>
      </c>
    </row>
    <row r="76" spans="1:9">
      <c r="A76" s="43" t="s">
        <v>25</v>
      </c>
      <c r="B76" s="47" t="s">
        <v>64</v>
      </c>
      <c r="C76" s="47" t="s">
        <v>19</v>
      </c>
      <c r="D76" s="46">
        <v>1284</v>
      </c>
      <c r="E76" s="45">
        <v>1250</v>
      </c>
      <c r="F76" s="48">
        <v>1340</v>
      </c>
    </row>
    <row r="77" spans="1:9">
      <c r="A77" s="43" t="s">
        <v>30</v>
      </c>
      <c r="B77" s="47" t="s">
        <v>39</v>
      </c>
      <c r="C77" s="47" t="s">
        <v>31</v>
      </c>
      <c r="D77" s="46">
        <v>8.1</v>
      </c>
      <c r="E77" s="45">
        <v>12</v>
      </c>
      <c r="F77" s="48">
        <v>2</v>
      </c>
    </row>
    <row r="102" spans="7:7">
      <c r="G102" s="6">
        <f>175*8</f>
        <v>1400</v>
      </c>
    </row>
  </sheetData>
  <mergeCells count="11">
    <mergeCell ref="A17:G17"/>
    <mergeCell ref="A2:I2"/>
    <mergeCell ref="A21:I21"/>
    <mergeCell ref="A3:I3"/>
    <mergeCell ref="A33:G33"/>
    <mergeCell ref="A68:G68"/>
    <mergeCell ref="A34:C34"/>
    <mergeCell ref="A51:G51"/>
    <mergeCell ref="A62:C62"/>
    <mergeCell ref="A40:F40"/>
    <mergeCell ref="A61:E61"/>
  </mergeCells>
  <phoneticPr fontId="0" type="noConversion"/>
  <conditionalFormatting sqref="F61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2024-12-09T10:09:18Z</dcterms:modified>
</cp:coreProperties>
</file>