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/>
  <c r="F54"/>
  <c r="F53"/>
  <c r="F52"/>
  <c r="F51"/>
  <c r="H27"/>
  <c r="G27"/>
  <c r="H10"/>
  <c r="F50" l="1"/>
  <c r="H11" l="1"/>
  <c r="G26"/>
  <c r="H26" s="1"/>
  <c r="G24"/>
  <c r="H24" s="1"/>
  <c r="G25"/>
  <c r="H25" s="1"/>
  <c r="H8"/>
  <c r="H9"/>
  <c r="H5"/>
  <c r="H6" l="1"/>
  <c r="H7"/>
  <c r="G23" l="1"/>
  <c r="H23" s="1"/>
  <c r="G22"/>
  <c r="H22" s="1"/>
  <c r="H31" l="1"/>
  <c r="H16"/>
  <c r="F56" l="1"/>
</calcChain>
</file>

<file path=xl/sharedStrings.xml><?xml version="1.0" encoding="utf-8"?>
<sst xmlns="http://schemas.openxmlformats.org/spreadsheetml/2006/main" count="139" uniqueCount="56">
  <si>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</si>
  <si>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</si>
  <si>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</si>
  <si>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</si>
  <si>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</si>
  <si>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</si>
  <si>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</si>
  <si>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</si>
  <si>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</si>
  <si>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</si>
  <si>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</si>
  <si>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</si>
  <si>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</si>
  <si>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</si>
  <si>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</si>
  <si>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</si>
  <si>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</si>
  <si>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</si>
  <si>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</si>
  <si>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</si>
  <si>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</si>
  <si>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</si>
  <si>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</si>
  <si>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</si>
  <si>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</si>
  <si>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</si>
  <si>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</si>
  <si>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</si>
  <si>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</si>
  <si>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</si>
  <si>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</si>
  <si>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RELIANCE</t>
  </si>
  <si>
    <t>KOTAKBANK</t>
  </si>
  <si>
    <t>LTIM BULL PUT SPREAD; SIMULTANEOUSLY SELL 6000 PUT AT 158 N BUY 5800 PUT AT 83</t>
  </si>
  <si>
    <t>MUTHOOTFIN</t>
  </si>
  <si>
    <t>EXIT</t>
  </si>
  <si>
    <t>CIPLA 1460 LONG CALL OPTION</t>
  </si>
  <si>
    <t>INDGN</t>
  </si>
  <si>
    <t>FIVESTAR</t>
  </si>
  <si>
    <t>BHARTIARTL 1680 CALL</t>
  </si>
  <si>
    <t>TORNTPHARMA 3250 CALL</t>
  </si>
  <si>
    <t>MARICO 650 PUT</t>
  </si>
  <si>
    <t>JSWSTEEL 970 CALL</t>
  </si>
  <si>
    <t>ADANIPORT 1180 CALL</t>
  </si>
  <si>
    <t>JINDALSTEEL 840 CALL</t>
  </si>
  <si>
    <t>NIFTY 23500 PUT</t>
  </si>
  <si>
    <t>INDUSTOWER</t>
  </si>
  <si>
    <t>SAIL</t>
  </si>
  <si>
    <t xml:space="preserve">HINDALCO </t>
  </si>
  <si>
    <t>CHAMBALFERT</t>
  </si>
  <si>
    <t>MAZDOCK</t>
  </si>
  <si>
    <t>RVNL</t>
  </si>
  <si>
    <t>HINDUNILEVER 2340 LONG PUT OPTION</t>
  </si>
  <si>
    <t>VEDL 450 LONG CALL TOPION</t>
  </si>
  <si>
    <t>ULTRACEM BULL PUT SPREAD; SIMULTANEOUSLY SELL 11700 PUT AT 245 N BUY 11400 PUT AT 130</t>
  </si>
  <si>
    <t>JSWSTEEL 970 LONG CALL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</si>
</sst>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64" zoomScaleNormal="100" workbookViewId="0">
      <selection activeCell="I64" sqref="I6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38" t="s">
        <v>26</v>
      </c>
      <c r="C5" s="20">
        <v>35</v>
      </c>
      <c r="D5" s="20">
        <v>32</v>
      </c>
      <c r="E5" s="20">
        <v>42</v>
      </c>
      <c r="F5" s="20">
        <v>39.5</v>
      </c>
      <c r="G5" s="22">
        <v>475</v>
      </c>
      <c r="H5" s="39">
        <f t="shared" ref="H5:H11" si="0">+G5*(F5-C5)</f>
        <v>2137.5</v>
      </c>
      <c r="I5" s="23" t="s">
        <v>28</v>
      </c>
    </row>
    <row r="6" spans="1:9">
      <c r="A6" s="19" t="s">
        <v>40</v>
      </c>
      <c r="B6" s="38" t="s">
        <v>19</v>
      </c>
      <c r="C6" s="38">
        <v>72</v>
      </c>
      <c r="D6" s="16">
        <v>67</v>
      </c>
      <c r="E6" s="16">
        <v>84</v>
      </c>
      <c r="F6" s="20">
        <v>78</v>
      </c>
      <c r="G6" s="22">
        <v>250</v>
      </c>
      <c r="H6" s="39">
        <f t="shared" si="0"/>
        <v>1500</v>
      </c>
      <c r="I6" s="23" t="s">
        <v>28</v>
      </c>
    </row>
    <row r="7" spans="1:9">
      <c r="A7" s="19" t="s">
        <v>41</v>
      </c>
      <c r="B7" s="38" t="s">
        <v>19</v>
      </c>
      <c r="C7" s="16">
        <v>15.3</v>
      </c>
      <c r="D7" s="16">
        <v>13.9</v>
      </c>
      <c r="E7" s="16">
        <v>19</v>
      </c>
      <c r="F7" s="16">
        <v>13.9</v>
      </c>
      <c r="G7" s="22">
        <v>1200</v>
      </c>
      <c r="H7" s="39">
        <f t="shared" si="0"/>
        <v>-1680.0000000000005</v>
      </c>
      <c r="I7" s="23" t="s">
        <v>13</v>
      </c>
    </row>
    <row r="8" spans="1:9">
      <c r="A8" s="19" t="s">
        <v>42</v>
      </c>
      <c r="B8" s="38" t="s">
        <v>19</v>
      </c>
      <c r="C8" s="16">
        <v>24.5</v>
      </c>
      <c r="D8" s="16">
        <v>22.5</v>
      </c>
      <c r="E8" s="16">
        <v>30</v>
      </c>
      <c r="F8" s="16">
        <v>27.2</v>
      </c>
      <c r="G8" s="22">
        <v>675</v>
      </c>
      <c r="H8" s="39">
        <f t="shared" si="0"/>
        <v>1822.4999999999995</v>
      </c>
      <c r="I8" s="23" t="s">
        <v>28</v>
      </c>
    </row>
    <row r="9" spans="1:9">
      <c r="A9" s="19" t="s">
        <v>43</v>
      </c>
      <c r="B9" s="38" t="s">
        <v>19</v>
      </c>
      <c r="C9" s="16">
        <v>28</v>
      </c>
      <c r="D9" s="16">
        <v>24</v>
      </c>
      <c r="E9" s="16">
        <v>36</v>
      </c>
      <c r="F9" s="16">
        <v>24</v>
      </c>
      <c r="G9" s="22">
        <v>400</v>
      </c>
      <c r="H9" s="39">
        <f t="shared" si="0"/>
        <v>-1600</v>
      </c>
      <c r="I9" s="23" t="s">
        <v>13</v>
      </c>
    </row>
    <row r="10" spans="1:9">
      <c r="A10" s="19" t="s">
        <v>44</v>
      </c>
      <c r="B10" s="38" t="s">
        <v>19</v>
      </c>
      <c r="C10" s="16">
        <v>28.5</v>
      </c>
      <c r="D10" s="16">
        <v>26</v>
      </c>
      <c r="E10" s="16">
        <v>34</v>
      </c>
      <c r="F10" s="16">
        <v>26</v>
      </c>
      <c r="G10" s="22">
        <v>625</v>
      </c>
      <c r="H10" s="39">
        <f t="shared" si="0"/>
        <v>-1562.5</v>
      </c>
      <c r="I10" s="23" t="s">
        <v>13</v>
      </c>
    </row>
    <row r="11" spans="1:9">
      <c r="A11" s="19" t="s">
        <v>45</v>
      </c>
      <c r="B11" s="38" t="s">
        <v>19</v>
      </c>
      <c r="C11" s="16">
        <v>155</v>
      </c>
      <c r="D11" s="16">
        <v>130</v>
      </c>
      <c r="E11" s="16">
        <v>190</v>
      </c>
      <c r="F11" s="16">
        <v>178</v>
      </c>
      <c r="G11" s="22">
        <v>75</v>
      </c>
      <c r="H11" s="39">
        <f t="shared" si="0"/>
        <v>1725</v>
      </c>
      <c r="I11" s="23" t="s">
        <v>28</v>
      </c>
    </row>
    <row r="12" spans="1:9">
      <c r="A12" s="19"/>
      <c r="B12" s="38"/>
      <c r="C12" s="16"/>
      <c r="D12" s="16"/>
      <c r="E12" s="16"/>
      <c r="F12" s="16"/>
      <c r="G12" s="22"/>
      <c r="H12" s="39"/>
      <c r="I12" s="23"/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57" t="s">
        <v>10</v>
      </c>
      <c r="B16" s="57"/>
      <c r="C16" s="57"/>
      <c r="D16" s="57"/>
      <c r="E16" s="57"/>
      <c r="F16" s="57"/>
      <c r="G16" s="57"/>
      <c r="H16" s="21">
        <f>SUM(H5:H15)</f>
        <v>2342.4999999999991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52" t="s">
        <v>20</v>
      </c>
      <c r="B20" s="52"/>
      <c r="C20" s="52"/>
      <c r="D20" s="52"/>
      <c r="E20" s="52"/>
      <c r="F20" s="52"/>
      <c r="G20" s="52"/>
      <c r="H20" s="52"/>
      <c r="I20" s="52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46</v>
      </c>
      <c r="B22" s="38" t="s">
        <v>26</v>
      </c>
      <c r="C22" s="20">
        <v>365</v>
      </c>
      <c r="D22" s="20">
        <v>362</v>
      </c>
      <c r="E22" s="20">
        <v>371</v>
      </c>
      <c r="F22" s="20">
        <v>365.4</v>
      </c>
      <c r="G22" s="22">
        <f>100000/C22</f>
        <v>273.97260273972603</v>
      </c>
      <c r="H22" s="39">
        <f t="shared" ref="H22:H26" si="1">(F22-C22)*G22</f>
        <v>109.58904109588418</v>
      </c>
      <c r="I22" s="23" t="s">
        <v>18</v>
      </c>
    </row>
    <row r="23" spans="1:9" ht="14.25" customHeight="1">
      <c r="A23" s="19" t="s">
        <v>47</v>
      </c>
      <c r="B23" s="38" t="s">
        <v>19</v>
      </c>
      <c r="C23" s="15">
        <v>110.1</v>
      </c>
      <c r="D23" s="16">
        <v>109</v>
      </c>
      <c r="E23" s="16">
        <v>112</v>
      </c>
      <c r="F23" s="20">
        <v>111.2</v>
      </c>
      <c r="G23" s="22">
        <f t="shared" ref="G23" si="2">100000/C23</f>
        <v>908.26521344232526</v>
      </c>
      <c r="H23" s="39">
        <f t="shared" si="1"/>
        <v>999.09173478656555</v>
      </c>
      <c r="I23" s="23" t="s">
        <v>28</v>
      </c>
    </row>
    <row r="24" spans="1:9" ht="14.25" customHeight="1">
      <c r="A24" s="19" t="s">
        <v>48</v>
      </c>
      <c r="B24" s="38" t="s">
        <v>19</v>
      </c>
      <c r="C24" s="16">
        <v>608.79999999999995</v>
      </c>
      <c r="D24" s="16">
        <v>602</v>
      </c>
      <c r="E24" s="16">
        <v>620</v>
      </c>
      <c r="F24" s="20">
        <v>608.9</v>
      </c>
      <c r="G24" s="22">
        <f t="shared" ref="G24:G25" si="3">100000/C24</f>
        <v>164.25755584756899</v>
      </c>
      <c r="H24" s="39">
        <f t="shared" si="1"/>
        <v>16.425755584760633</v>
      </c>
      <c r="I24" s="23" t="s">
        <v>18</v>
      </c>
    </row>
    <row r="25" spans="1:9" ht="14.25" customHeight="1">
      <c r="A25" s="19" t="s">
        <v>49</v>
      </c>
      <c r="B25" s="38" t="s">
        <v>19</v>
      </c>
      <c r="C25" s="16">
        <v>542</v>
      </c>
      <c r="D25" s="16">
        <v>537</v>
      </c>
      <c r="E25" s="16">
        <v>552</v>
      </c>
      <c r="F25" s="20">
        <v>547.6</v>
      </c>
      <c r="G25" s="22">
        <f t="shared" si="3"/>
        <v>184.50184501845018</v>
      </c>
      <c r="H25" s="39">
        <f t="shared" si="1"/>
        <v>1033.2103321033253</v>
      </c>
      <c r="I25" s="23" t="s">
        <v>28</v>
      </c>
    </row>
    <row r="26" spans="1:9" ht="14.4" customHeight="1">
      <c r="A26" s="19" t="s">
        <v>50</v>
      </c>
      <c r="B26" s="38" t="s">
        <v>19</v>
      </c>
      <c r="C26" s="16">
        <v>2270</v>
      </c>
      <c r="D26" s="16">
        <v>2250</v>
      </c>
      <c r="E26" s="16">
        <v>2320</v>
      </c>
      <c r="F26" s="20">
        <v>2250</v>
      </c>
      <c r="G26" s="22">
        <f t="shared" ref="G26:G27" si="4">100000/C26</f>
        <v>44.052863436123346</v>
      </c>
      <c r="H26" s="39">
        <f t="shared" si="1"/>
        <v>-881.05726872246692</v>
      </c>
      <c r="I26" s="23" t="s">
        <v>13</v>
      </c>
    </row>
    <row r="27" spans="1:9" ht="14.25" customHeight="1">
      <c r="A27" s="19" t="s">
        <v>51</v>
      </c>
      <c r="B27" s="38" t="s">
        <v>29</v>
      </c>
      <c r="C27" s="16">
        <v>394</v>
      </c>
      <c r="D27" s="16">
        <v>398</v>
      </c>
      <c r="E27" s="16">
        <v>388</v>
      </c>
      <c r="F27" s="20">
        <v>395.5</v>
      </c>
      <c r="G27" s="22">
        <f t="shared" si="4"/>
        <v>253.80710659898477</v>
      </c>
      <c r="H27" s="39">
        <f>(C27-F27)*G27</f>
        <v>-380.71065989847716</v>
      </c>
      <c r="I27" s="23" t="s">
        <v>35</v>
      </c>
    </row>
    <row r="28" spans="1:9" ht="14.25" customHeight="1">
      <c r="A28" s="19"/>
      <c r="B28" s="38"/>
      <c r="C28" s="16"/>
      <c r="D28" s="16"/>
      <c r="E28" s="16"/>
      <c r="F28" s="20"/>
      <c r="G28" s="22"/>
      <c r="H28" s="39"/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57" t="s">
        <v>10</v>
      </c>
      <c r="B31" s="57"/>
      <c r="C31" s="57"/>
      <c r="D31" s="57"/>
      <c r="E31" s="57"/>
      <c r="F31" s="57"/>
      <c r="G31" s="57"/>
      <c r="H31" s="21">
        <f>SUM(H22:H30)</f>
        <v>896.54893494959197</v>
      </c>
      <c r="I31" s="24"/>
    </row>
    <row r="32" spans="1:9">
      <c r="A32" s="51" t="s">
        <v>14</v>
      </c>
      <c r="B32" s="51"/>
      <c r="C32" s="51"/>
      <c r="I32" s="6"/>
    </row>
    <row r="33" spans="1:9">
      <c r="A33" s="26"/>
      <c r="B33" s="26"/>
      <c r="C33" s="26"/>
      <c r="I33" s="6"/>
    </row>
    <row r="34" spans="1:9">
      <c r="A34" s="26"/>
      <c r="B34" s="47"/>
      <c r="C34" s="46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52" t="s">
        <v>27</v>
      </c>
      <c r="B38" s="52"/>
      <c r="C38" s="52"/>
      <c r="D38" s="52"/>
      <c r="E38" s="52"/>
      <c r="F38" s="52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30</v>
      </c>
      <c r="B40" s="42" t="s">
        <v>52</v>
      </c>
      <c r="C40" s="42" t="s">
        <v>26</v>
      </c>
      <c r="D40" s="41">
        <v>37</v>
      </c>
      <c r="E40" s="40">
        <v>30</v>
      </c>
      <c r="F40" s="43">
        <v>52</v>
      </c>
      <c r="G40" s="5"/>
      <c r="H40" s="30"/>
      <c r="I40" s="14"/>
    </row>
    <row r="41" spans="1:9">
      <c r="A41" s="38" t="s">
        <v>30</v>
      </c>
      <c r="B41" s="42" t="s">
        <v>53</v>
      </c>
      <c r="C41" s="42" t="s">
        <v>19</v>
      </c>
      <c r="D41" s="41">
        <v>15</v>
      </c>
      <c r="E41" s="40">
        <v>12.4</v>
      </c>
      <c r="F41" s="43">
        <v>22</v>
      </c>
      <c r="G41" s="5"/>
      <c r="H41" s="30"/>
      <c r="I41" s="14"/>
    </row>
    <row r="42" spans="1:9">
      <c r="A42" s="38" t="s">
        <v>30</v>
      </c>
      <c r="B42" s="42" t="s">
        <v>54</v>
      </c>
      <c r="C42" s="42" t="s">
        <v>29</v>
      </c>
      <c r="D42" s="41">
        <v>115</v>
      </c>
      <c r="E42" s="40">
        <v>155</v>
      </c>
      <c r="F42" s="43">
        <v>50</v>
      </c>
      <c r="G42" s="5"/>
      <c r="H42" s="30"/>
      <c r="I42" s="14"/>
    </row>
    <row r="43" spans="1:9">
      <c r="A43" s="38" t="s">
        <v>30</v>
      </c>
      <c r="B43" s="42" t="s">
        <v>55</v>
      </c>
      <c r="C43" s="42" t="s">
        <v>19</v>
      </c>
      <c r="D43" s="41">
        <v>27</v>
      </c>
      <c r="E43" s="40">
        <v>22</v>
      </c>
      <c r="F43" s="43">
        <v>38</v>
      </c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12"/>
      <c r="C47" s="5"/>
      <c r="D47" s="3"/>
      <c r="E47" s="3"/>
      <c r="F47" s="3"/>
      <c r="G47" s="3"/>
      <c r="H47" s="30"/>
      <c r="I47" s="14"/>
    </row>
    <row r="48" spans="1:9" ht="15" customHeight="1">
      <c r="A48" s="52" t="s">
        <v>21</v>
      </c>
      <c r="B48" s="52"/>
      <c r="C48" s="52"/>
      <c r="D48" s="52"/>
      <c r="E48" s="52"/>
      <c r="F48" s="52"/>
      <c r="G48" s="52"/>
      <c r="H48" s="11"/>
      <c r="I48" s="14"/>
    </row>
    <row r="49" spans="1:9">
      <c r="A49" s="34" t="s">
        <v>23</v>
      </c>
      <c r="B49" s="34" t="s">
        <v>1</v>
      </c>
      <c r="C49" s="34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2"/>
      <c r="I49" s="14"/>
    </row>
    <row r="50" spans="1:9">
      <c r="A50" s="38" t="s">
        <v>25</v>
      </c>
      <c r="B50" s="42" t="s">
        <v>37</v>
      </c>
      <c r="C50" s="42" t="s">
        <v>19</v>
      </c>
      <c r="D50" s="41">
        <v>627</v>
      </c>
      <c r="E50" s="40">
        <v>627</v>
      </c>
      <c r="F50" s="39">
        <f>+(50000/D50)*(E50-D50)</f>
        <v>0</v>
      </c>
      <c r="G50" s="16" t="s">
        <v>18</v>
      </c>
    </row>
    <row r="51" spans="1:9">
      <c r="A51" s="38" t="s">
        <v>30</v>
      </c>
      <c r="B51" s="42" t="s">
        <v>53</v>
      </c>
      <c r="C51" s="42" t="s">
        <v>19</v>
      </c>
      <c r="D51" s="41">
        <v>15</v>
      </c>
      <c r="E51" s="40">
        <v>17.399999999999999</v>
      </c>
      <c r="F51" s="39">
        <f>+(1150)*(E51-D51)</f>
        <v>2759.9999999999982</v>
      </c>
      <c r="G51" s="16" t="s">
        <v>28</v>
      </c>
    </row>
    <row r="52" spans="1:9">
      <c r="A52" s="38" t="s">
        <v>30</v>
      </c>
      <c r="B52" s="42" t="s">
        <v>36</v>
      </c>
      <c r="C52" s="42" t="s">
        <v>26</v>
      </c>
      <c r="D52" s="41">
        <v>41</v>
      </c>
      <c r="E52" s="40">
        <v>32</v>
      </c>
      <c r="F52" s="39">
        <f>+(325)*(E52-D52)</f>
        <v>-2925</v>
      </c>
      <c r="G52" s="16" t="s">
        <v>13</v>
      </c>
    </row>
    <row r="53" spans="1:9">
      <c r="A53" s="38" t="s">
        <v>30</v>
      </c>
      <c r="B53" s="42" t="s">
        <v>55</v>
      </c>
      <c r="C53" s="42" t="s">
        <v>19</v>
      </c>
      <c r="D53" s="41">
        <v>27</v>
      </c>
      <c r="E53" s="40">
        <v>31.8</v>
      </c>
      <c r="F53" s="39">
        <f>+(675)*(E53-D53)</f>
        <v>3240.0000000000005</v>
      </c>
      <c r="G53" s="16" t="s">
        <v>28</v>
      </c>
    </row>
    <row r="54" spans="1:9">
      <c r="A54" s="38" t="s">
        <v>30</v>
      </c>
      <c r="B54" s="42" t="s">
        <v>52</v>
      </c>
      <c r="C54" s="42" t="s">
        <v>26</v>
      </c>
      <c r="D54" s="41">
        <v>37</v>
      </c>
      <c r="E54" s="40">
        <v>30</v>
      </c>
      <c r="F54" s="39">
        <f>+(300)*(E54-D54)</f>
        <v>-2100</v>
      </c>
      <c r="G54" s="16" t="s">
        <v>13</v>
      </c>
    </row>
    <row r="55" spans="1:9">
      <c r="A55" s="38" t="s">
        <v>30</v>
      </c>
      <c r="B55" s="42" t="s">
        <v>33</v>
      </c>
      <c r="C55" s="42" t="s">
        <v>29</v>
      </c>
      <c r="D55" s="41">
        <v>75</v>
      </c>
      <c r="E55" s="40">
        <v>95</v>
      </c>
      <c r="F55" s="39">
        <f>+(150)*(D55-E55)</f>
        <v>-3000</v>
      </c>
      <c r="G55" s="16" t="s">
        <v>13</v>
      </c>
      <c r="I55" s="14"/>
    </row>
    <row r="56" spans="1:9">
      <c r="A56" s="54" t="s">
        <v>10</v>
      </c>
      <c r="B56" s="55"/>
      <c r="C56" s="55"/>
      <c r="D56" s="55"/>
      <c r="E56" s="56"/>
      <c r="F56" s="33">
        <f>SUM(F50:F55)</f>
        <v>-2025.0000000000014</v>
      </c>
      <c r="I56" s="14"/>
    </row>
    <row r="57" spans="1:9">
      <c r="A57" s="53" t="s">
        <v>22</v>
      </c>
      <c r="B57" s="51"/>
      <c r="C57" s="51"/>
      <c r="F57" s="13"/>
      <c r="I57" s="14"/>
    </row>
    <row r="58" spans="1:9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48" t="s">
        <v>17</v>
      </c>
      <c r="B63" s="49"/>
      <c r="C63" s="49"/>
      <c r="D63" s="49"/>
      <c r="E63" s="49"/>
      <c r="F63" s="49"/>
      <c r="G63" s="50"/>
      <c r="I63" s="14"/>
    </row>
    <row r="64" spans="1:9" ht="14.4" customHeight="1">
      <c r="A64" s="34" t="s">
        <v>11</v>
      </c>
      <c r="B64" s="34" t="s">
        <v>1</v>
      </c>
      <c r="C64" s="34" t="s">
        <v>2</v>
      </c>
      <c r="D64" s="17" t="s">
        <v>3</v>
      </c>
      <c r="E64" s="25" t="s">
        <v>5</v>
      </c>
      <c r="F64" s="25" t="s">
        <v>4</v>
      </c>
      <c r="G64" s="25" t="s">
        <v>18</v>
      </c>
      <c r="I64" s="58"/>
    </row>
    <row r="65" spans="1:6">
      <c r="A65" s="38" t="s">
        <v>25</v>
      </c>
      <c r="B65" s="42" t="s">
        <v>31</v>
      </c>
      <c r="C65" s="42" t="s">
        <v>19</v>
      </c>
      <c r="D65" s="41">
        <v>1278</v>
      </c>
      <c r="E65" s="40">
        <v>1250</v>
      </c>
      <c r="F65" s="43">
        <v>1320</v>
      </c>
    </row>
    <row r="66" spans="1:6">
      <c r="A66" s="38" t="s">
        <v>25</v>
      </c>
      <c r="B66" s="42" t="s">
        <v>32</v>
      </c>
      <c r="C66" s="42" t="s">
        <v>19</v>
      </c>
      <c r="D66" s="41">
        <v>1925</v>
      </c>
      <c r="E66" s="40">
        <v>1890</v>
      </c>
      <c r="F66" s="43">
        <v>1980</v>
      </c>
    </row>
    <row r="67" spans="1:6">
      <c r="A67" s="38" t="s">
        <v>25</v>
      </c>
      <c r="B67" s="42" t="s">
        <v>34</v>
      </c>
      <c r="C67" s="42" t="s">
        <v>19</v>
      </c>
      <c r="D67" s="41">
        <v>2280</v>
      </c>
      <c r="E67" s="40">
        <v>2217</v>
      </c>
      <c r="F67" s="43">
        <v>2380</v>
      </c>
    </row>
    <row r="68" spans="1:6">
      <c r="A68" s="38" t="s">
        <v>25</v>
      </c>
      <c r="B68" s="42" t="s">
        <v>38</v>
      </c>
      <c r="C68" s="42" t="s">
        <v>19</v>
      </c>
      <c r="D68" s="41">
        <v>764</v>
      </c>
      <c r="E68" s="40">
        <v>742</v>
      </c>
      <c r="F68" s="43">
        <v>810</v>
      </c>
    </row>
    <row r="69" spans="1:6">
      <c r="A69" s="38" t="s">
        <v>30</v>
      </c>
      <c r="B69" s="42" t="s">
        <v>54</v>
      </c>
      <c r="C69" s="42" t="s">
        <v>29</v>
      </c>
      <c r="D69" s="41">
        <v>115</v>
      </c>
      <c r="E69" s="40">
        <v>155</v>
      </c>
      <c r="F69" s="43">
        <v>50</v>
      </c>
    </row>
  </sheetData>
  <mergeCells count="11">
    <mergeCell ref="A16:G16"/>
    <mergeCell ref="A2:I2"/>
    <mergeCell ref="A20:I20"/>
    <mergeCell ref="A3:I3"/>
    <mergeCell ref="A31:G31"/>
    <mergeCell ref="A63:G63"/>
    <mergeCell ref="A32:C32"/>
    <mergeCell ref="A48:G48"/>
    <mergeCell ref="A57:C57"/>
    <mergeCell ref="A38:F38"/>
    <mergeCell ref="A56:E56"/>
  </mergeCells>
  <phoneticPr fontId="0" type="noConversion"/>
  <conditionalFormatting sqref="F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2025-02-07T10:07:15Z</dcterms:modified>
</cp:coreProperties>
</file>