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F55"/>
  <c r="H31"/>
  <c r="G31"/>
  <c r="G30"/>
  <c r="H30" s="1"/>
  <c r="H13"/>
  <c r="H12"/>
  <c r="G29"/>
  <c r="H29" s="1"/>
  <c r="H11"/>
  <c r="H6"/>
  <c r="H7"/>
  <c r="H8"/>
  <c r="H9"/>
  <c r="H10"/>
  <c r="H5"/>
  <c r="G28" l="1"/>
  <c r="H28" s="1"/>
  <c r="G27" l="1"/>
  <c r="H27" s="1"/>
  <c r="G26"/>
  <c r="H26" s="1"/>
  <c r="F54"/>
  <c r="G23" l="1"/>
  <c r="H23" s="1"/>
  <c r="G24"/>
  <c r="H24" s="1"/>
  <c r="G25"/>
  <c r="H25" s="1"/>
  <c r="H33" l="1"/>
  <c r="H17"/>
  <c r="F59" l="1"/>
</calcChain>
</file>

<file path=xl/sharedStrings.xml><?xml version="1.0" encoding="utf-8"?>
<sst xmlns="http://schemas.openxmlformats.org/spreadsheetml/2006/main" count="170" uniqueCount="68">
  <si>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</si>
  <si>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</si>
  <si>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</si>
  <si>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</si>
  <si>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</si>
  <si>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</si>
  <si>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</si>
  <si>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</si>
  <si>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</si>
  <si>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</si>
  <si>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</si>
  <si>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</si>
  <si>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</si>
  <si>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</si>
  <si>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</si>
  <si>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</si>
  <si>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</si>
  <si>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</si>
  <si>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</si>
  <si>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</si>
  <si>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</si>
  <si>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</si>
  <si>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</si>
  <si>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</si>
  <si>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</si>
  <si>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</si>
  <si>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</si>
  <si>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</si>
  <si>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</si>
  <si>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</si>
  <si>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ITI</t>
  </si>
  <si>
    <t>OPTION STRATEGY</t>
  </si>
  <si>
    <t>SELL</t>
  </si>
  <si>
    <t>ICICIBANK</t>
  </si>
  <si>
    <t>FEDERALBANK</t>
  </si>
  <si>
    <t>NATIOANALUM</t>
  </si>
  <si>
    <t>JSWENERGY</t>
  </si>
  <si>
    <t>BORORENEW</t>
  </si>
  <si>
    <t>NCC</t>
  </si>
  <si>
    <t>NBCC</t>
  </si>
  <si>
    <t>IRFC</t>
  </si>
  <si>
    <t>REC 550 CALL</t>
  </si>
  <si>
    <t>PERSISTENT 6100 CALL</t>
  </si>
  <si>
    <t>SBIN 870 CALL</t>
  </si>
  <si>
    <t>PFC 520 CALL</t>
  </si>
  <si>
    <t>UNIONBANK</t>
  </si>
  <si>
    <t>GRSE</t>
  </si>
  <si>
    <t>RVNL</t>
  </si>
  <si>
    <t>HAL 4600 CALL</t>
  </si>
  <si>
    <t>SENSEX 81700 CALL</t>
  </si>
  <si>
    <t>BATAINDI 1460 CALL</t>
  </si>
  <si>
    <t>EXIDEIND</t>
  </si>
  <si>
    <t>JINDALSTEEL 950 CALL</t>
  </si>
  <si>
    <t>HINDALCO 680 CALL</t>
  </si>
  <si>
    <t>HINDZINC</t>
  </si>
  <si>
    <t>PRUALPHA RECOMM</t>
  </si>
  <si>
    <t>PCBL</t>
  </si>
  <si>
    <t>524-543</t>
  </si>
  <si>
    <t>CESC</t>
  </si>
  <si>
    <t>208-215</t>
  </si>
  <si>
    <t>JUBLFOOD 670 LONG CALL OPTION</t>
  </si>
  <si>
    <t>INOXINDIA</t>
  </si>
  <si>
    <t>KALYANJKIL</t>
  </si>
  <si>
    <t>AXISBANK BULL PUT SPREAD; SIMUTLANEOUSLY SELL 1190 PUT AT 20.80 N BUY 1170 PUT AT 12.70</t>
  </si>
  <si>
    <t>TATAMOTORS 810 CALL</t>
  </si>
  <si>
    <t>CLOSE</t>
  </si>
  <si>
    <t>TRITURBINE</t>
  </si>
  <si>
    <t>INDIGO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</si>
</sst>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topLeftCell="A40" zoomScaleNormal="100" workbookViewId="0">
      <selection activeCell="I48" sqref="I4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41</v>
      </c>
      <c r="B5" s="44" t="s">
        <v>26</v>
      </c>
      <c r="C5" s="16">
        <v>18.5</v>
      </c>
      <c r="D5" s="16">
        <v>17</v>
      </c>
      <c r="E5" s="16">
        <v>22</v>
      </c>
      <c r="F5" s="16">
        <v>19.8</v>
      </c>
      <c r="G5" s="22">
        <v>1300</v>
      </c>
      <c r="H5" s="18">
        <f>+G5*(F5-C5)</f>
        <v>1690.0000000000009</v>
      </c>
      <c r="I5" s="23" t="s">
        <v>28</v>
      </c>
    </row>
    <row r="6" spans="1:9">
      <c r="A6" s="19" t="s">
        <v>42</v>
      </c>
      <c r="B6" s="44" t="s">
        <v>19</v>
      </c>
      <c r="C6" s="16">
        <v>185</v>
      </c>
      <c r="D6" s="16">
        <v>170</v>
      </c>
      <c r="E6" s="16">
        <v>215</v>
      </c>
      <c r="F6" s="16">
        <v>170</v>
      </c>
      <c r="G6" s="22">
        <v>100</v>
      </c>
      <c r="H6" s="45">
        <f t="shared" ref="H6:H11" si="0">+G6*(F6-C6)</f>
        <v>-1500</v>
      </c>
      <c r="I6" s="23" t="s">
        <v>13</v>
      </c>
    </row>
    <row r="7" spans="1:9">
      <c r="A7" s="19" t="s">
        <v>43</v>
      </c>
      <c r="B7" s="44" t="s">
        <v>19</v>
      </c>
      <c r="C7" s="16">
        <v>18.5</v>
      </c>
      <c r="D7" s="16">
        <v>16.5</v>
      </c>
      <c r="E7" s="16">
        <v>24</v>
      </c>
      <c r="F7" s="16">
        <v>21</v>
      </c>
      <c r="G7" s="22">
        <v>750</v>
      </c>
      <c r="H7" s="45">
        <f t="shared" si="0"/>
        <v>1875</v>
      </c>
      <c r="I7" s="23" t="s">
        <v>28</v>
      </c>
    </row>
    <row r="8" spans="1:9">
      <c r="A8" s="19" t="s">
        <v>44</v>
      </c>
      <c r="B8" s="44" t="s">
        <v>19</v>
      </c>
      <c r="C8" s="16">
        <v>17.5</v>
      </c>
      <c r="D8" s="16">
        <v>16.399999999999999</v>
      </c>
      <c r="E8" s="16">
        <v>21</v>
      </c>
      <c r="F8" s="16">
        <v>19.5</v>
      </c>
      <c r="G8" s="22">
        <v>1000</v>
      </c>
      <c r="H8" s="45">
        <f t="shared" si="0"/>
        <v>2000</v>
      </c>
      <c r="I8" s="23" t="s">
        <v>28</v>
      </c>
    </row>
    <row r="9" spans="1:9">
      <c r="A9" s="19" t="s">
        <v>48</v>
      </c>
      <c r="B9" s="44" t="s">
        <v>19</v>
      </c>
      <c r="C9" s="16">
        <v>124</v>
      </c>
      <c r="D9" s="16">
        <v>114</v>
      </c>
      <c r="E9" s="16">
        <v>145</v>
      </c>
      <c r="F9" s="16">
        <v>114</v>
      </c>
      <c r="G9" s="22">
        <v>150</v>
      </c>
      <c r="H9" s="45">
        <f t="shared" si="0"/>
        <v>-1500</v>
      </c>
      <c r="I9" s="23" t="s">
        <v>13</v>
      </c>
    </row>
    <row r="10" spans="1:9">
      <c r="A10" s="19" t="s">
        <v>49</v>
      </c>
      <c r="B10" s="44" t="s">
        <v>19</v>
      </c>
      <c r="C10" s="16">
        <v>130</v>
      </c>
      <c r="D10" s="16">
        <v>40</v>
      </c>
      <c r="E10" s="16">
        <v>300</v>
      </c>
      <c r="F10" s="16">
        <v>130</v>
      </c>
      <c r="G10" s="22">
        <v>10</v>
      </c>
      <c r="H10" s="45">
        <f t="shared" si="0"/>
        <v>0</v>
      </c>
      <c r="I10" s="23" t="s">
        <v>18</v>
      </c>
    </row>
    <row r="11" spans="1:9">
      <c r="A11" s="19" t="s">
        <v>50</v>
      </c>
      <c r="B11" s="44" t="s">
        <v>19</v>
      </c>
      <c r="C11" s="16">
        <v>28</v>
      </c>
      <c r="D11" s="16">
        <v>24</v>
      </c>
      <c r="E11" s="16">
        <v>36</v>
      </c>
      <c r="F11" s="16">
        <v>24</v>
      </c>
      <c r="G11" s="22">
        <v>375</v>
      </c>
      <c r="H11" s="45">
        <f t="shared" si="0"/>
        <v>-1500</v>
      </c>
      <c r="I11" s="23" t="s">
        <v>13</v>
      </c>
    </row>
    <row r="12" spans="1:9">
      <c r="A12" s="19" t="s">
        <v>52</v>
      </c>
      <c r="B12" s="44" t="s">
        <v>19</v>
      </c>
      <c r="C12" s="16">
        <v>24</v>
      </c>
      <c r="D12" s="16">
        <v>21.5</v>
      </c>
      <c r="E12" s="16">
        <v>30</v>
      </c>
      <c r="F12" s="16">
        <v>26.7</v>
      </c>
      <c r="G12" s="22">
        <v>625</v>
      </c>
      <c r="H12" s="45">
        <f t="shared" ref="H12:H14" si="1">+G12*(F12-C12)</f>
        <v>1687.4999999999995</v>
      </c>
      <c r="I12" s="23" t="s">
        <v>28</v>
      </c>
    </row>
    <row r="13" spans="1:9">
      <c r="A13" s="19" t="s">
        <v>53</v>
      </c>
      <c r="B13" s="44" t="s">
        <v>19</v>
      </c>
      <c r="C13" s="16">
        <v>14</v>
      </c>
      <c r="D13" s="16">
        <v>12.9</v>
      </c>
      <c r="E13" s="16">
        <v>17</v>
      </c>
      <c r="F13" s="16">
        <v>14</v>
      </c>
      <c r="G13" s="22">
        <v>1400</v>
      </c>
      <c r="H13" s="45">
        <f t="shared" si="1"/>
        <v>0</v>
      </c>
      <c r="I13" s="23" t="s">
        <v>18</v>
      </c>
    </row>
    <row r="14" spans="1:9">
      <c r="A14" s="19" t="s">
        <v>64</v>
      </c>
      <c r="B14" s="44" t="s">
        <v>26</v>
      </c>
      <c r="C14" s="16">
        <v>21</v>
      </c>
      <c r="D14" s="16">
        <v>18</v>
      </c>
      <c r="E14" s="16">
        <v>28</v>
      </c>
      <c r="F14" s="16">
        <v>24.2</v>
      </c>
      <c r="G14" s="22">
        <v>550</v>
      </c>
      <c r="H14" s="45">
        <f t="shared" si="1"/>
        <v>1759.9999999999995</v>
      </c>
      <c r="I14" s="23" t="s">
        <v>28</v>
      </c>
    </row>
    <row r="15" spans="1:9">
      <c r="A15" s="19"/>
      <c r="B15" s="44"/>
      <c r="C15" s="16"/>
      <c r="D15" s="16"/>
      <c r="E15" s="16"/>
      <c r="F15" s="16"/>
      <c r="G15" s="22"/>
      <c r="H15" s="45"/>
      <c r="I15" s="23"/>
    </row>
    <row r="16" spans="1:9">
      <c r="A16" s="19"/>
      <c r="B16" s="44"/>
      <c r="C16" s="16"/>
      <c r="D16" s="16"/>
      <c r="E16" s="16"/>
      <c r="F16" s="16"/>
      <c r="G16" s="22"/>
      <c r="H16" s="45"/>
      <c r="I16" s="23"/>
    </row>
    <row r="17" spans="1:9">
      <c r="A17" s="59" t="s">
        <v>10</v>
      </c>
      <c r="B17" s="59"/>
      <c r="C17" s="59"/>
      <c r="D17" s="59"/>
      <c r="E17" s="59"/>
      <c r="F17" s="59"/>
      <c r="G17" s="59"/>
      <c r="H17" s="21">
        <f>SUM(H5:H16)</f>
        <v>4512.5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4" t="s">
        <v>20</v>
      </c>
      <c r="B21" s="54"/>
      <c r="C21" s="54"/>
      <c r="D21" s="54"/>
      <c r="E21" s="54"/>
      <c r="F21" s="54"/>
      <c r="G21" s="54"/>
      <c r="H21" s="54"/>
      <c r="I21" s="54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37</v>
      </c>
      <c r="B23" s="44" t="s">
        <v>26</v>
      </c>
      <c r="C23" s="20">
        <v>550</v>
      </c>
      <c r="D23" s="20">
        <v>545</v>
      </c>
      <c r="E23" s="20">
        <v>561</v>
      </c>
      <c r="F23" s="20">
        <v>545</v>
      </c>
      <c r="G23" s="22">
        <f>100000/C23</f>
        <v>181.81818181818181</v>
      </c>
      <c r="H23" s="18">
        <f t="shared" ref="H23:H31" si="2">(F23-C23)*G23</f>
        <v>-909.09090909090901</v>
      </c>
      <c r="I23" s="23" t="s">
        <v>13</v>
      </c>
    </row>
    <row r="24" spans="1:9" ht="14.25" customHeight="1">
      <c r="A24" s="19" t="s">
        <v>38</v>
      </c>
      <c r="B24" s="44" t="s">
        <v>19</v>
      </c>
      <c r="C24" s="15">
        <v>322</v>
      </c>
      <c r="D24" s="16">
        <v>319</v>
      </c>
      <c r="E24" s="16">
        <v>330</v>
      </c>
      <c r="F24" s="20">
        <v>326</v>
      </c>
      <c r="G24" s="22">
        <f t="shared" ref="G24:G26" si="3">100000/C24</f>
        <v>310.55900621118013</v>
      </c>
      <c r="H24" s="45">
        <f t="shared" si="2"/>
        <v>1242.2360248447205</v>
      </c>
      <c r="I24" s="23" t="s">
        <v>28</v>
      </c>
    </row>
    <row r="25" spans="1:9" ht="14.25" customHeight="1">
      <c r="A25" s="19" t="s">
        <v>39</v>
      </c>
      <c r="B25" s="44" t="s">
        <v>19</v>
      </c>
      <c r="C25" s="16">
        <v>104</v>
      </c>
      <c r="D25" s="16">
        <v>103</v>
      </c>
      <c r="E25" s="16">
        <v>106.5</v>
      </c>
      <c r="F25" s="20">
        <v>104.1</v>
      </c>
      <c r="G25" s="22">
        <f t="shared" si="3"/>
        <v>961.53846153846155</v>
      </c>
      <c r="H25" s="45">
        <f t="shared" si="2"/>
        <v>96.153846153840689</v>
      </c>
      <c r="I25" s="23" t="s">
        <v>18</v>
      </c>
    </row>
    <row r="26" spans="1:9" ht="14.25" customHeight="1">
      <c r="A26" s="19" t="s">
        <v>40</v>
      </c>
      <c r="B26" s="44" t="s">
        <v>19</v>
      </c>
      <c r="C26" s="16">
        <v>152.5</v>
      </c>
      <c r="D26" s="16">
        <v>151</v>
      </c>
      <c r="E26" s="16">
        <v>156</v>
      </c>
      <c r="F26" s="20">
        <v>154.30000000000001</v>
      </c>
      <c r="G26" s="22">
        <f t="shared" si="3"/>
        <v>655.73770491803282</v>
      </c>
      <c r="H26" s="45">
        <f t="shared" si="2"/>
        <v>1180.3278688524665</v>
      </c>
      <c r="I26" s="23" t="s">
        <v>28</v>
      </c>
    </row>
    <row r="27" spans="1:9" ht="14.25" customHeight="1">
      <c r="A27" s="19" t="s">
        <v>45</v>
      </c>
      <c r="B27" s="44" t="s">
        <v>19</v>
      </c>
      <c r="C27" s="16">
        <v>129.80000000000001</v>
      </c>
      <c r="D27" s="16">
        <v>128.5</v>
      </c>
      <c r="E27" s="16">
        <v>133</v>
      </c>
      <c r="F27" s="20">
        <v>130.9</v>
      </c>
      <c r="G27" s="22">
        <f t="shared" ref="G27:G31" si="4">100000/C27</f>
        <v>770.41602465331277</v>
      </c>
      <c r="H27" s="45">
        <f t="shared" si="2"/>
        <v>847.45762711863972</v>
      </c>
      <c r="I27" s="23" t="s">
        <v>28</v>
      </c>
    </row>
    <row r="28" spans="1:9" ht="14.4" customHeight="1">
      <c r="A28" s="19" t="s">
        <v>46</v>
      </c>
      <c r="B28" s="44" t="s">
        <v>19</v>
      </c>
      <c r="C28" s="16">
        <v>1818.5</v>
      </c>
      <c r="D28" s="16">
        <v>1800</v>
      </c>
      <c r="E28" s="16">
        <v>1860</v>
      </c>
      <c r="F28" s="20">
        <v>1800</v>
      </c>
      <c r="G28" s="22">
        <f t="shared" si="4"/>
        <v>54.990376684080289</v>
      </c>
      <c r="H28" s="45">
        <f t="shared" si="2"/>
        <v>-1017.3219686554853</v>
      </c>
      <c r="I28" s="23" t="s">
        <v>13</v>
      </c>
    </row>
    <row r="29" spans="1:9" ht="13.8" customHeight="1">
      <c r="A29" s="19" t="s">
        <v>47</v>
      </c>
      <c r="B29" s="44" t="s">
        <v>19</v>
      </c>
      <c r="C29" s="16">
        <v>457</v>
      </c>
      <c r="D29" s="16">
        <v>452</v>
      </c>
      <c r="E29" s="16">
        <v>468</v>
      </c>
      <c r="F29" s="20">
        <v>457.5</v>
      </c>
      <c r="G29" s="22">
        <f t="shared" si="4"/>
        <v>218.81838074398249</v>
      </c>
      <c r="H29" s="45">
        <f t="shared" si="2"/>
        <v>109.40919037199124</v>
      </c>
      <c r="I29" s="23" t="s">
        <v>18</v>
      </c>
    </row>
    <row r="30" spans="1:9" ht="13.8" customHeight="1">
      <c r="A30" s="19" t="s">
        <v>51</v>
      </c>
      <c r="B30" s="44" t="s">
        <v>19</v>
      </c>
      <c r="C30" s="16">
        <v>462</v>
      </c>
      <c r="D30" s="16">
        <v>458</v>
      </c>
      <c r="E30" s="16">
        <v>472</v>
      </c>
      <c r="F30" s="20">
        <v>462.5</v>
      </c>
      <c r="G30" s="22">
        <f t="shared" si="4"/>
        <v>216.45021645021646</v>
      </c>
      <c r="H30" s="45">
        <f t="shared" si="2"/>
        <v>108.22510822510823</v>
      </c>
      <c r="I30" s="23" t="s">
        <v>18</v>
      </c>
    </row>
    <row r="31" spans="1:9" ht="14.25" customHeight="1">
      <c r="A31" s="19" t="s">
        <v>54</v>
      </c>
      <c r="B31" s="44" t="s">
        <v>19</v>
      </c>
      <c r="C31" s="16">
        <v>512</v>
      </c>
      <c r="D31" s="16">
        <v>507</v>
      </c>
      <c r="E31" s="16">
        <v>524</v>
      </c>
      <c r="F31" s="20">
        <v>510</v>
      </c>
      <c r="G31" s="22">
        <f t="shared" si="4"/>
        <v>195.3125</v>
      </c>
      <c r="H31" s="18">
        <f t="shared" si="2"/>
        <v>-390.625</v>
      </c>
      <c r="I31" s="23" t="s">
        <v>65</v>
      </c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SUM(H23:H32)</f>
        <v>1266.7717878203723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4" t="s">
        <v>55</v>
      </c>
      <c r="B42" s="48" t="s">
        <v>56</v>
      </c>
      <c r="C42" s="48" t="s">
        <v>26</v>
      </c>
      <c r="D42" s="47">
        <v>473.45</v>
      </c>
      <c r="E42" s="46">
        <v>427.6</v>
      </c>
      <c r="F42" s="49" t="s">
        <v>57</v>
      </c>
      <c r="G42" s="5"/>
      <c r="H42" s="31"/>
      <c r="I42" s="14"/>
    </row>
    <row r="43" spans="1:9">
      <c r="A43" s="44" t="s">
        <v>55</v>
      </c>
      <c r="B43" s="48" t="s">
        <v>58</v>
      </c>
      <c r="C43" s="48" t="s">
        <v>19</v>
      </c>
      <c r="D43" s="47">
        <v>194</v>
      </c>
      <c r="E43" s="46">
        <v>181.75</v>
      </c>
      <c r="F43" s="49" t="s">
        <v>59</v>
      </c>
      <c r="G43" s="5"/>
      <c r="H43" s="31"/>
      <c r="I43" s="14"/>
    </row>
    <row r="44" spans="1:9">
      <c r="A44" s="44" t="s">
        <v>25</v>
      </c>
      <c r="B44" s="48" t="s">
        <v>61</v>
      </c>
      <c r="C44" s="48" t="s">
        <v>19</v>
      </c>
      <c r="D44" s="47">
        <v>1188</v>
      </c>
      <c r="E44" s="46">
        <v>1147</v>
      </c>
      <c r="F44" s="49">
        <v>1260</v>
      </c>
      <c r="G44" s="5"/>
      <c r="H44" s="31"/>
      <c r="I44" s="14"/>
    </row>
    <row r="45" spans="1:9">
      <c r="A45" s="44" t="s">
        <v>25</v>
      </c>
      <c r="B45" s="48" t="s">
        <v>62</v>
      </c>
      <c r="C45" s="48" t="s">
        <v>19</v>
      </c>
      <c r="D45" s="47">
        <v>748</v>
      </c>
      <c r="E45" s="46">
        <v>723</v>
      </c>
      <c r="F45" s="49">
        <v>790</v>
      </c>
      <c r="G45" s="5"/>
      <c r="H45" s="31"/>
      <c r="I45" s="14"/>
    </row>
    <row r="46" spans="1:9">
      <c r="A46" s="44" t="s">
        <v>25</v>
      </c>
      <c r="B46" s="48" t="s">
        <v>66</v>
      </c>
      <c r="C46" s="48" t="s">
        <v>19</v>
      </c>
      <c r="D46" s="47">
        <v>756</v>
      </c>
      <c r="E46" s="46">
        <v>738</v>
      </c>
      <c r="F46" s="49">
        <v>790</v>
      </c>
      <c r="G46" s="5"/>
      <c r="H46" s="31"/>
      <c r="I46" s="14"/>
    </row>
    <row r="47" spans="1:9">
      <c r="A47" s="44" t="s">
        <v>25</v>
      </c>
      <c r="B47" s="48" t="s">
        <v>67</v>
      </c>
      <c r="C47" s="48" t="s">
        <v>19</v>
      </c>
      <c r="D47" s="47">
        <v>4488</v>
      </c>
      <c r="E47" s="46">
        <v>4397</v>
      </c>
      <c r="F47" s="49">
        <v>4640</v>
      </c>
      <c r="G47" s="5"/>
      <c r="H47" s="31"/>
      <c r="I47" s="14"/>
    </row>
    <row r="48" spans="1:9">
      <c r="A48" s="44" t="s">
        <v>31</v>
      </c>
      <c r="B48" s="48" t="s">
        <v>60</v>
      </c>
      <c r="C48" s="48" t="s">
        <v>26</v>
      </c>
      <c r="D48" s="47">
        <v>20.399999999999999</v>
      </c>
      <c r="E48" s="46">
        <v>18</v>
      </c>
      <c r="F48" s="49">
        <v>30</v>
      </c>
      <c r="G48" s="5"/>
      <c r="H48" s="31"/>
      <c r="I48" s="14"/>
    </row>
    <row r="49" spans="1:9">
      <c r="A49" s="44" t="s">
        <v>31</v>
      </c>
      <c r="B49" s="48" t="s">
        <v>63</v>
      </c>
      <c r="C49" s="48" t="s">
        <v>32</v>
      </c>
      <c r="D49" s="35">
        <v>8.1</v>
      </c>
      <c r="E49" s="27">
        <v>12</v>
      </c>
      <c r="F49" s="43">
        <v>2</v>
      </c>
      <c r="G49" s="5"/>
      <c r="H49" s="31"/>
      <c r="I49" s="14"/>
    </row>
    <row r="50" spans="1:9">
      <c r="C50" s="39"/>
      <c r="D50" s="40"/>
      <c r="E50" s="41"/>
      <c r="F50" s="42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54" t="s">
        <v>21</v>
      </c>
      <c r="B52" s="54"/>
      <c r="C52" s="54"/>
      <c r="D52" s="54"/>
      <c r="E52" s="54"/>
      <c r="F52" s="54"/>
      <c r="G52" s="54"/>
      <c r="H52" s="11"/>
      <c r="I52" s="14"/>
    </row>
    <row r="53" spans="1:9">
      <c r="A53" s="38" t="s">
        <v>23</v>
      </c>
      <c r="B53" s="38" t="s">
        <v>1</v>
      </c>
      <c r="C53" s="38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44" t="s">
        <v>25</v>
      </c>
      <c r="B54" s="48" t="s">
        <v>30</v>
      </c>
      <c r="C54" s="48" t="s">
        <v>19</v>
      </c>
      <c r="D54" s="47">
        <v>299</v>
      </c>
      <c r="E54" s="27">
        <v>307.8</v>
      </c>
      <c r="F54" s="18">
        <f>(50000/D54)*(E54-D54)</f>
        <v>1471.5719063545168</v>
      </c>
      <c r="G54" s="16" t="s">
        <v>28</v>
      </c>
    </row>
    <row r="55" spans="1:9">
      <c r="A55" s="44" t="s">
        <v>31</v>
      </c>
      <c r="B55" s="48" t="s">
        <v>60</v>
      </c>
      <c r="C55" s="48" t="s">
        <v>26</v>
      </c>
      <c r="D55" s="47">
        <v>20.399999999999999</v>
      </c>
      <c r="E55" s="27">
        <v>30</v>
      </c>
      <c r="F55" s="45">
        <f>(1250)*(E55-D55)</f>
        <v>12000.000000000002</v>
      </c>
      <c r="G55" s="16" t="s">
        <v>28</v>
      </c>
    </row>
    <row r="56" spans="1:9">
      <c r="A56" s="44"/>
      <c r="B56" s="48"/>
      <c r="C56" s="48"/>
      <c r="D56" s="47"/>
      <c r="E56" s="46"/>
      <c r="F56" s="45"/>
      <c r="G56" s="16"/>
    </row>
    <row r="57" spans="1:9">
      <c r="A57" s="44"/>
      <c r="B57" s="48"/>
      <c r="C57" s="48"/>
      <c r="D57" s="47"/>
      <c r="E57" s="46"/>
      <c r="F57" s="45"/>
      <c r="G57" s="16"/>
    </row>
    <row r="58" spans="1:9">
      <c r="A58" s="15"/>
      <c r="B58" s="36"/>
      <c r="C58" s="36"/>
      <c r="D58" s="35"/>
      <c r="E58" s="27"/>
      <c r="F58" s="18"/>
      <c r="G58" s="16"/>
      <c r="I58" s="14"/>
    </row>
    <row r="59" spans="1:9">
      <c r="A59" s="56" t="s">
        <v>10</v>
      </c>
      <c r="B59" s="57"/>
      <c r="C59" s="57"/>
      <c r="D59" s="57"/>
      <c r="E59" s="58"/>
      <c r="F59" s="34">
        <f>SUM(F54:F58)</f>
        <v>13471.571906354518</v>
      </c>
      <c r="I59" s="14"/>
    </row>
    <row r="60" spans="1:9">
      <c r="A60" s="55" t="s">
        <v>22</v>
      </c>
      <c r="B60" s="53"/>
      <c r="C60" s="53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50" t="s">
        <v>17</v>
      </c>
      <c r="B66" s="51"/>
      <c r="C66" s="51"/>
      <c r="D66" s="51"/>
      <c r="E66" s="51"/>
      <c r="F66" s="51"/>
      <c r="G66" s="52"/>
      <c r="I66" s="14"/>
    </row>
    <row r="67" spans="1:9" ht="14.4" customHeight="1">
      <c r="A67" s="38" t="s">
        <v>11</v>
      </c>
      <c r="B67" s="38" t="s">
        <v>1</v>
      </c>
      <c r="C67" s="38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15" t="s">
        <v>25</v>
      </c>
      <c r="B68" s="36" t="s">
        <v>29</v>
      </c>
      <c r="C68" s="36" t="s">
        <v>19</v>
      </c>
      <c r="D68" s="35">
        <v>422.5</v>
      </c>
      <c r="E68" s="27">
        <v>408</v>
      </c>
      <c r="F68" s="43">
        <v>448</v>
      </c>
    </row>
    <row r="69" spans="1:9">
      <c r="A69" s="44" t="s">
        <v>25</v>
      </c>
      <c r="B69" s="48" t="s">
        <v>33</v>
      </c>
      <c r="C69" s="48" t="s">
        <v>19</v>
      </c>
      <c r="D69" s="47">
        <v>1317</v>
      </c>
      <c r="E69" s="46">
        <v>1300</v>
      </c>
      <c r="F69" s="49">
        <v>1375</v>
      </c>
      <c r="G69" s="6">
        <v>1325</v>
      </c>
    </row>
    <row r="70" spans="1:9">
      <c r="A70" s="44" t="s">
        <v>25</v>
      </c>
      <c r="B70" s="48" t="s">
        <v>34</v>
      </c>
      <c r="C70" s="48" t="s">
        <v>19</v>
      </c>
      <c r="D70" s="47">
        <v>216</v>
      </c>
      <c r="E70" s="46">
        <v>210.6</v>
      </c>
      <c r="F70" s="49">
        <v>226</v>
      </c>
    </row>
    <row r="71" spans="1:9">
      <c r="A71" s="44" t="s">
        <v>25</v>
      </c>
      <c r="B71" s="48" t="s">
        <v>35</v>
      </c>
      <c r="C71" s="48" t="s">
        <v>19</v>
      </c>
      <c r="D71" s="47">
        <v>250</v>
      </c>
      <c r="E71" s="46">
        <v>244</v>
      </c>
      <c r="F71" s="49">
        <v>260</v>
      </c>
    </row>
    <row r="72" spans="1:9">
      <c r="A72" s="44" t="s">
        <v>25</v>
      </c>
      <c r="B72" s="48" t="s">
        <v>36</v>
      </c>
      <c r="C72" s="48" t="s">
        <v>19</v>
      </c>
      <c r="D72" s="47">
        <v>664</v>
      </c>
      <c r="E72" s="46">
        <v>650</v>
      </c>
      <c r="F72" s="49">
        <v>690</v>
      </c>
      <c r="G72" s="6">
        <v>667</v>
      </c>
    </row>
    <row r="73" spans="1:9">
      <c r="A73" s="44" t="s">
        <v>25</v>
      </c>
      <c r="B73" s="48" t="s">
        <v>61</v>
      </c>
      <c r="C73" s="48" t="s">
        <v>19</v>
      </c>
      <c r="D73" s="47">
        <v>1188</v>
      </c>
      <c r="E73" s="46">
        <v>1147</v>
      </c>
      <c r="F73" s="49">
        <v>1260</v>
      </c>
    </row>
    <row r="74" spans="1:9">
      <c r="A74" s="44" t="s">
        <v>25</v>
      </c>
      <c r="B74" s="48" t="s">
        <v>62</v>
      </c>
      <c r="C74" s="48" t="s">
        <v>19</v>
      </c>
      <c r="D74" s="47">
        <v>748</v>
      </c>
      <c r="E74" s="46">
        <v>723</v>
      </c>
      <c r="F74" s="49">
        <v>790</v>
      </c>
    </row>
    <row r="75" spans="1:9">
      <c r="A75" s="44" t="s">
        <v>25</v>
      </c>
      <c r="B75" s="48" t="s">
        <v>66</v>
      </c>
      <c r="C75" s="48" t="s">
        <v>19</v>
      </c>
      <c r="D75" s="47">
        <v>756</v>
      </c>
      <c r="E75" s="46">
        <v>738</v>
      </c>
      <c r="F75" s="49">
        <v>790</v>
      </c>
    </row>
    <row r="76" spans="1:9">
      <c r="A76" s="44" t="s">
        <v>25</v>
      </c>
      <c r="B76" s="48" t="s">
        <v>67</v>
      </c>
      <c r="C76" s="48" t="s">
        <v>19</v>
      </c>
      <c r="D76" s="47">
        <v>4488</v>
      </c>
      <c r="E76" s="46">
        <v>4397</v>
      </c>
      <c r="F76" s="49">
        <v>4640</v>
      </c>
    </row>
    <row r="77" spans="1:9">
      <c r="A77" s="44" t="s">
        <v>31</v>
      </c>
      <c r="B77" s="48" t="s">
        <v>63</v>
      </c>
      <c r="C77" s="48" t="s">
        <v>32</v>
      </c>
      <c r="D77" s="47">
        <v>8.1</v>
      </c>
      <c r="E77" s="46">
        <v>12</v>
      </c>
      <c r="F77" s="49">
        <v>2</v>
      </c>
    </row>
  </sheetData>
  <mergeCells count="11">
    <mergeCell ref="A17:G17"/>
    <mergeCell ref="A2:I2"/>
    <mergeCell ref="A21:I21"/>
    <mergeCell ref="A3:I3"/>
    <mergeCell ref="A33:G33"/>
    <mergeCell ref="A66:G66"/>
    <mergeCell ref="A34:C34"/>
    <mergeCell ref="A52:G52"/>
    <mergeCell ref="A60:C60"/>
    <mergeCell ref="A40:F40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2024-12-06T10:08:42Z</dcterms:modified>
</cp:coreProperties>
</file>