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/>
  <c r="G28"/>
  <c r="H28" s="1"/>
  <c r="H13"/>
  <c r="F55"/>
  <c r="F54"/>
  <c r="F53"/>
  <c r="H12"/>
  <c r="F50"/>
  <c r="F51" l="1"/>
  <c r="H11"/>
  <c r="H8"/>
  <c r="H9"/>
  <c r="G27" l="1"/>
  <c r="H27" s="1"/>
  <c r="G26" l="1"/>
  <c r="H26" s="1"/>
  <c r="H6" l="1"/>
  <c r="H7"/>
  <c r="H10"/>
  <c r="H5"/>
  <c r="G25" l="1"/>
  <c r="H25" s="1"/>
  <c r="G22" l="1"/>
  <c r="H22" s="1"/>
  <c r="G23"/>
  <c r="H23" s="1"/>
  <c r="G24"/>
  <c r="H24" s="1"/>
  <c r="H33" l="1"/>
  <c r="H16"/>
  <c r="F59" l="1"/>
</calcChain>
</file>

<file path=xl/sharedStrings.xml><?xml version="1.0" encoding="utf-8"?>
<sst xmlns="http://schemas.openxmlformats.org/spreadsheetml/2006/main" count="139" uniqueCount="56">
  <si>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</si>
  <si>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</si>
  <si>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</si>
  <si>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</si>
  <si>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</si>
  <si>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</si>
  <si>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</si>
  <si>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</si>
  <si>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</si>
  <si>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</si>
  <si>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</si>
  <si>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</si>
  <si>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</si>
  <si>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</si>
  <si>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</si>
  <si>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</si>
  <si>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</si>
  <si>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</si>
  <si>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</si>
  <si>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</si>
  <si>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</si>
  <si>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</si>
  <si>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</si>
  <si>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</si>
  <si>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</si>
  <si>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</si>
  <si>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</si>
  <si>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</si>
  <si>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</si>
  <si>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JUBLINGREA</t>
  </si>
  <si>
    <t>GPIL</t>
  </si>
  <si>
    <t>OPTION STRATEGY</t>
  </si>
  <si>
    <t>RAYMOND</t>
  </si>
  <si>
    <t>EIDPARRY</t>
  </si>
  <si>
    <t>ULTRACEM</t>
  </si>
  <si>
    <t>SELL</t>
  </si>
  <si>
    <t>INDUSINDBANK BULL CALL SPREAD; SIMULTANEOUSLY BUY 1020 CALL AT 36 N SELL 1040 CALL AT 27.50</t>
  </si>
  <si>
    <t>DEVYANI</t>
  </si>
  <si>
    <t>KFINTECH</t>
  </si>
  <si>
    <t>HUDCO</t>
  </si>
  <si>
    <t>JMFINANCIAL</t>
  </si>
  <si>
    <t>INDIANBANK</t>
  </si>
  <si>
    <t>TATACHEM</t>
  </si>
  <si>
    <t>INFY 1960 CALL</t>
  </si>
  <si>
    <t>HINDALCO 580 PUT</t>
  </si>
  <si>
    <t>IGL 430 PUT</t>
  </si>
  <si>
    <t>SENSEX 79500 PUT</t>
  </si>
  <si>
    <t>INDIGO 4400O PUT</t>
  </si>
  <si>
    <t>INDHOTEL 860 PUT</t>
  </si>
  <si>
    <t>NIFTY 23750 PUT</t>
  </si>
  <si>
    <t>MCX 5900 PUT</t>
  </si>
  <si>
    <t>AMBUJACEM 530 LONG PUT OPTION</t>
  </si>
  <si>
    <t>TATACONSUMER 940 LONG CALL OPTION</t>
  </si>
  <si>
    <t>INDHOTEL 850 LONG PUT OPTION</t>
  </si>
  <si>
    <t>NIFTY 23600 PUT</t>
  </si>
  <si>
    <t>MOTILALOFS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</si>
</sst>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A56" zoomScaleNormal="100" workbookViewId="0">
      <selection activeCell="I65" sqref="I65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43</v>
      </c>
      <c r="B5" s="39" t="s">
        <v>26</v>
      </c>
      <c r="C5" s="20">
        <v>55</v>
      </c>
      <c r="D5" s="20">
        <v>52</v>
      </c>
      <c r="E5" s="20">
        <v>65</v>
      </c>
      <c r="F5" s="20">
        <v>52</v>
      </c>
      <c r="G5" s="22">
        <v>400</v>
      </c>
      <c r="H5" s="18">
        <f>+G5*(F5-C5)</f>
        <v>-1200</v>
      </c>
      <c r="I5" s="23" t="s">
        <v>13</v>
      </c>
    </row>
    <row r="6" spans="1:9">
      <c r="A6" s="19" t="s">
        <v>44</v>
      </c>
      <c r="B6" s="39" t="s">
        <v>19</v>
      </c>
      <c r="C6" s="16">
        <v>13</v>
      </c>
      <c r="D6" s="16">
        <v>11.9</v>
      </c>
      <c r="E6" s="16">
        <v>17</v>
      </c>
      <c r="F6" s="16">
        <v>14.3</v>
      </c>
      <c r="G6" s="22">
        <v>1400</v>
      </c>
      <c r="H6" s="40">
        <f t="shared" ref="H6:H13" si="0">+G6*(F6-C6)</f>
        <v>1820.0000000000009</v>
      </c>
      <c r="I6" s="23" t="s">
        <v>28</v>
      </c>
    </row>
    <row r="7" spans="1:9">
      <c r="A7" s="19" t="s">
        <v>45</v>
      </c>
      <c r="B7" s="39" t="s">
        <v>19</v>
      </c>
      <c r="C7" s="16">
        <v>19.5</v>
      </c>
      <c r="D7" s="16">
        <v>18.5</v>
      </c>
      <c r="E7" s="16">
        <v>23</v>
      </c>
      <c r="F7" s="16">
        <v>21.3</v>
      </c>
      <c r="G7" s="22">
        <v>1375</v>
      </c>
      <c r="H7" s="40">
        <f t="shared" si="0"/>
        <v>2475.0000000000009</v>
      </c>
      <c r="I7" s="23" t="s">
        <v>28</v>
      </c>
    </row>
    <row r="8" spans="1:9">
      <c r="A8" s="19" t="s">
        <v>46</v>
      </c>
      <c r="B8" s="39" t="s">
        <v>19</v>
      </c>
      <c r="C8" s="16">
        <v>500</v>
      </c>
      <c r="D8" s="16">
        <v>400</v>
      </c>
      <c r="E8" s="16">
        <v>700</v>
      </c>
      <c r="F8" s="16">
        <v>620</v>
      </c>
      <c r="G8" s="22">
        <v>10</v>
      </c>
      <c r="H8" s="40">
        <f t="shared" si="0"/>
        <v>1200</v>
      </c>
      <c r="I8" s="23" t="s">
        <v>28</v>
      </c>
    </row>
    <row r="9" spans="1:9">
      <c r="A9" s="19" t="s">
        <v>47</v>
      </c>
      <c r="B9" s="39" t="s">
        <v>19</v>
      </c>
      <c r="C9" s="16">
        <v>120</v>
      </c>
      <c r="D9" s="16">
        <v>110</v>
      </c>
      <c r="E9" s="16">
        <v>145</v>
      </c>
      <c r="F9" s="16">
        <v>135</v>
      </c>
      <c r="G9" s="22">
        <v>150</v>
      </c>
      <c r="H9" s="40">
        <f t="shared" si="0"/>
        <v>2250</v>
      </c>
      <c r="I9" s="23" t="s">
        <v>28</v>
      </c>
    </row>
    <row r="10" spans="1:9">
      <c r="A10" s="19" t="s">
        <v>48</v>
      </c>
      <c r="B10" s="39" t="s">
        <v>19</v>
      </c>
      <c r="C10" s="16">
        <v>20.5</v>
      </c>
      <c r="D10" s="16">
        <v>19</v>
      </c>
      <c r="E10" s="16">
        <v>25</v>
      </c>
      <c r="F10" s="16">
        <v>23.5</v>
      </c>
      <c r="G10" s="22">
        <v>1000</v>
      </c>
      <c r="H10" s="40">
        <f t="shared" si="0"/>
        <v>3000</v>
      </c>
      <c r="I10" s="23" t="s">
        <v>28</v>
      </c>
    </row>
    <row r="11" spans="1:9">
      <c r="A11" s="19" t="s">
        <v>49</v>
      </c>
      <c r="B11" s="39" t="s">
        <v>19</v>
      </c>
      <c r="C11" s="16">
        <v>176</v>
      </c>
      <c r="D11" s="16">
        <v>150</v>
      </c>
      <c r="E11" s="16">
        <v>220</v>
      </c>
      <c r="F11" s="16">
        <v>199</v>
      </c>
      <c r="G11" s="22">
        <v>75</v>
      </c>
      <c r="H11" s="40">
        <f t="shared" si="0"/>
        <v>1725</v>
      </c>
      <c r="I11" s="23" t="s">
        <v>28</v>
      </c>
    </row>
    <row r="12" spans="1:9">
      <c r="A12" s="19" t="s">
        <v>50</v>
      </c>
      <c r="B12" s="39" t="s">
        <v>19</v>
      </c>
      <c r="C12" s="16">
        <v>230</v>
      </c>
      <c r="D12" s="16">
        <v>215</v>
      </c>
      <c r="E12" s="16">
        <v>275</v>
      </c>
      <c r="F12" s="16">
        <v>255</v>
      </c>
      <c r="G12" s="22">
        <v>100</v>
      </c>
      <c r="H12" s="40">
        <f t="shared" si="0"/>
        <v>2500</v>
      </c>
      <c r="I12" s="23" t="s">
        <v>28</v>
      </c>
    </row>
    <row r="13" spans="1:9">
      <c r="A13" s="19" t="s">
        <v>54</v>
      </c>
      <c r="B13" s="39" t="s">
        <v>19</v>
      </c>
      <c r="C13" s="16">
        <v>200</v>
      </c>
      <c r="D13" s="16">
        <v>175</v>
      </c>
      <c r="E13" s="16">
        <v>260</v>
      </c>
      <c r="F13" s="16">
        <v>175</v>
      </c>
      <c r="G13" s="22">
        <v>75</v>
      </c>
      <c r="H13" s="40">
        <f t="shared" si="0"/>
        <v>-1875</v>
      </c>
      <c r="I13" s="23" t="s">
        <v>13</v>
      </c>
    </row>
    <row r="14" spans="1:9">
      <c r="A14" s="19"/>
      <c r="B14" s="39"/>
      <c r="C14" s="16"/>
      <c r="D14" s="16"/>
      <c r="E14" s="16"/>
      <c r="F14" s="16"/>
      <c r="G14" s="22"/>
      <c r="H14" s="40"/>
      <c r="I14" s="23"/>
    </row>
    <row r="15" spans="1:9">
      <c r="A15" s="19"/>
      <c r="B15" s="39"/>
      <c r="C15" s="16"/>
      <c r="D15" s="16"/>
      <c r="E15" s="16"/>
      <c r="F15" s="16"/>
      <c r="G15" s="22"/>
      <c r="H15" s="40"/>
      <c r="I15" s="23"/>
    </row>
    <row r="16" spans="1:9">
      <c r="A16" s="48" t="s">
        <v>10</v>
      </c>
      <c r="B16" s="48"/>
      <c r="C16" s="48"/>
      <c r="D16" s="48"/>
      <c r="E16" s="48"/>
      <c r="F16" s="48"/>
      <c r="G16" s="48"/>
      <c r="H16" s="21">
        <f>SUM(H5:H15)</f>
        <v>11895.000000000002</v>
      </c>
      <c r="I16" s="24"/>
    </row>
    <row r="17" spans="1:9">
      <c r="A17" s="28"/>
      <c r="B17" s="28"/>
      <c r="C17" s="28"/>
      <c r="D17" s="28"/>
      <c r="E17" s="28"/>
      <c r="F17" s="28"/>
      <c r="G17" s="28"/>
      <c r="H17" s="29"/>
      <c r="I17" s="30"/>
    </row>
    <row r="18" spans="1:9">
      <c r="A18" s="28"/>
      <c r="C18" s="28"/>
      <c r="D18" s="28"/>
      <c r="E18" s="28"/>
      <c r="F18" s="28"/>
      <c r="G18" s="28"/>
      <c r="H18" s="29"/>
      <c r="I18" s="30"/>
    </row>
    <row r="19" spans="1:9">
      <c r="A19" s="2"/>
      <c r="I19" s="6"/>
    </row>
    <row r="20" spans="1:9">
      <c r="A20" s="49" t="s">
        <v>20</v>
      </c>
      <c r="B20" s="49"/>
      <c r="C20" s="49"/>
      <c r="D20" s="49"/>
      <c r="E20" s="49"/>
      <c r="F20" s="49"/>
      <c r="G20" s="49"/>
      <c r="H20" s="49"/>
      <c r="I20" s="49"/>
    </row>
    <row r="21" spans="1:9">
      <c r="A21" s="17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37</v>
      </c>
      <c r="B22" s="39" t="s">
        <v>26</v>
      </c>
      <c r="C22" s="20">
        <v>197</v>
      </c>
      <c r="D22" s="20">
        <v>195</v>
      </c>
      <c r="E22" s="20">
        <v>201</v>
      </c>
      <c r="F22" s="20">
        <v>199.8</v>
      </c>
      <c r="G22" s="22">
        <f>100000/C22</f>
        <v>507.61421319796955</v>
      </c>
      <c r="H22" s="40">
        <f t="shared" ref="H22:H24" si="1">(F22-C22)*G22</f>
        <v>1421.3197969543205</v>
      </c>
      <c r="I22" s="23" t="s">
        <v>28</v>
      </c>
    </row>
    <row r="23" spans="1:9" ht="14.25" customHeight="1">
      <c r="A23" s="19" t="s">
        <v>38</v>
      </c>
      <c r="B23" s="39" t="s">
        <v>19</v>
      </c>
      <c r="C23" s="15">
        <v>1490</v>
      </c>
      <c r="D23" s="16">
        <v>1475</v>
      </c>
      <c r="E23" s="16">
        <v>1520</v>
      </c>
      <c r="F23" s="20">
        <v>1475</v>
      </c>
      <c r="G23" s="22">
        <f t="shared" ref="G23:G25" si="2">100000/C23</f>
        <v>67.114093959731548</v>
      </c>
      <c r="H23" s="40">
        <f t="shared" si="1"/>
        <v>-1006.7114093959732</v>
      </c>
      <c r="I23" s="23" t="s">
        <v>13</v>
      </c>
    </row>
    <row r="24" spans="1:9" ht="14.25" customHeight="1">
      <c r="A24" s="19" t="s">
        <v>39</v>
      </c>
      <c r="B24" s="39" t="s">
        <v>19</v>
      </c>
      <c r="C24" s="16">
        <v>252.5</v>
      </c>
      <c r="D24" s="16">
        <v>250</v>
      </c>
      <c r="E24" s="16">
        <v>258</v>
      </c>
      <c r="F24" s="20">
        <v>250</v>
      </c>
      <c r="G24" s="22">
        <f t="shared" si="2"/>
        <v>396.03960396039605</v>
      </c>
      <c r="H24" s="40">
        <f t="shared" si="1"/>
        <v>-990.09900990099015</v>
      </c>
      <c r="I24" s="23" t="s">
        <v>13</v>
      </c>
    </row>
    <row r="25" spans="1:9" ht="14.25" customHeight="1">
      <c r="A25" s="19" t="s">
        <v>40</v>
      </c>
      <c r="B25" s="39" t="s">
        <v>35</v>
      </c>
      <c r="C25" s="16">
        <v>126.8</v>
      </c>
      <c r="D25" s="16">
        <v>128</v>
      </c>
      <c r="E25" s="16">
        <v>124</v>
      </c>
      <c r="F25" s="20">
        <v>125</v>
      </c>
      <c r="G25" s="22">
        <f t="shared" si="2"/>
        <v>788.64353312302842</v>
      </c>
      <c r="H25" s="40">
        <f>(C25-F25)*G25</f>
        <v>1419.558359621449</v>
      </c>
      <c r="I25" s="23" t="s">
        <v>28</v>
      </c>
    </row>
    <row r="26" spans="1:9" ht="14.4" customHeight="1">
      <c r="A26" s="19" t="s">
        <v>41</v>
      </c>
      <c r="B26" s="39" t="s">
        <v>35</v>
      </c>
      <c r="C26" s="16">
        <v>507</v>
      </c>
      <c r="D26" s="16">
        <v>512</v>
      </c>
      <c r="E26" s="16">
        <v>498</v>
      </c>
      <c r="F26" s="20">
        <v>506.5</v>
      </c>
      <c r="G26" s="22">
        <f t="shared" ref="G26:G28" si="3">100000/C26</f>
        <v>197.23865877712032</v>
      </c>
      <c r="H26" s="40">
        <f t="shared" ref="H26:H28" si="4">(C26-F26)*G26</f>
        <v>98.619329388560161</v>
      </c>
      <c r="I26" s="23" t="s">
        <v>18</v>
      </c>
    </row>
    <row r="27" spans="1:9" ht="13.8" customHeight="1">
      <c r="A27" s="19" t="s">
        <v>42</v>
      </c>
      <c r="B27" s="39" t="s">
        <v>35</v>
      </c>
      <c r="C27" s="16">
        <v>999</v>
      </c>
      <c r="D27" s="16">
        <v>1010</v>
      </c>
      <c r="E27" s="16">
        <v>980</v>
      </c>
      <c r="F27" s="20">
        <v>998</v>
      </c>
      <c r="G27" s="22">
        <f t="shared" si="3"/>
        <v>100.10010010010011</v>
      </c>
      <c r="H27" s="40">
        <f t="shared" si="4"/>
        <v>100.10010010010011</v>
      </c>
      <c r="I27" s="23" t="s">
        <v>18</v>
      </c>
    </row>
    <row r="28" spans="1:9" ht="13.8" customHeight="1">
      <c r="A28" s="19" t="s">
        <v>55</v>
      </c>
      <c r="B28" s="39" t="s">
        <v>35</v>
      </c>
      <c r="C28" s="16">
        <v>921</v>
      </c>
      <c r="D28" s="16">
        <v>930</v>
      </c>
      <c r="E28" s="16">
        <v>905</v>
      </c>
      <c r="F28" s="20">
        <v>930</v>
      </c>
      <c r="G28" s="22">
        <f t="shared" si="3"/>
        <v>108.57763300760044</v>
      </c>
      <c r="H28" s="40">
        <f t="shared" si="4"/>
        <v>-977.19869706840393</v>
      </c>
      <c r="I28" s="23" t="s">
        <v>13</v>
      </c>
    </row>
    <row r="29" spans="1:9" ht="14.25" customHeight="1">
      <c r="A29" s="19"/>
      <c r="B29" s="39"/>
      <c r="C29" s="16"/>
      <c r="D29" s="16"/>
      <c r="E29" s="16"/>
      <c r="F29" s="20"/>
      <c r="G29" s="22"/>
      <c r="H29" s="40"/>
      <c r="I29" s="23"/>
    </row>
    <row r="30" spans="1:9" ht="14.25" customHeight="1">
      <c r="A30" s="19"/>
      <c r="B30" s="39"/>
      <c r="C30" s="16"/>
      <c r="D30" s="16"/>
      <c r="E30" s="16"/>
      <c r="F30" s="20"/>
      <c r="G30" s="22"/>
      <c r="H30" s="40"/>
      <c r="I30" s="23"/>
    </row>
    <row r="31" spans="1:9" ht="14.25" customHeight="1">
      <c r="A31" s="19"/>
      <c r="B31" s="39"/>
      <c r="C31" s="16"/>
      <c r="D31" s="16"/>
      <c r="E31" s="16"/>
      <c r="F31" s="20"/>
      <c r="G31" s="22"/>
      <c r="H31" s="40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48" t="s">
        <v>10</v>
      </c>
      <c r="B33" s="48"/>
      <c r="C33" s="48"/>
      <c r="D33" s="48"/>
      <c r="E33" s="48"/>
      <c r="F33" s="48"/>
      <c r="G33" s="48"/>
      <c r="H33" s="21">
        <f>SUM(H22:H32)</f>
        <v>65.58846969906233</v>
      </c>
      <c r="I33" s="24"/>
    </row>
    <row r="34" spans="1:9">
      <c r="A34" s="53" t="s">
        <v>14</v>
      </c>
      <c r="B34" s="53"/>
      <c r="C34" s="53"/>
      <c r="I34" s="6"/>
    </row>
    <row r="35" spans="1:9">
      <c r="A35" s="26"/>
      <c r="B35" s="26"/>
      <c r="C35" s="26"/>
      <c r="I35" s="6"/>
    </row>
    <row r="36" spans="1:9">
      <c r="A36" s="26"/>
      <c r="B36" s="47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49" t="s">
        <v>27</v>
      </c>
      <c r="B40" s="49"/>
      <c r="C40" s="49"/>
      <c r="D40" s="49"/>
      <c r="E40" s="49"/>
      <c r="F40" s="49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39" t="s">
        <v>31</v>
      </c>
      <c r="B42" s="43" t="s">
        <v>51</v>
      </c>
      <c r="C42" s="43" t="s">
        <v>26</v>
      </c>
      <c r="D42" s="42">
        <v>13.5</v>
      </c>
      <c r="E42" s="41">
        <v>10.5</v>
      </c>
      <c r="F42" s="44">
        <v>22</v>
      </c>
      <c r="G42" s="5"/>
      <c r="H42" s="31"/>
      <c r="I42" s="14"/>
    </row>
    <row r="43" spans="1:9">
      <c r="A43" s="39" t="s">
        <v>31</v>
      </c>
      <c r="B43" s="43" t="s">
        <v>52</v>
      </c>
      <c r="C43" s="43" t="s">
        <v>19</v>
      </c>
      <c r="D43" s="42">
        <v>28</v>
      </c>
      <c r="E43" s="41">
        <v>23</v>
      </c>
      <c r="F43" s="44">
        <v>40</v>
      </c>
      <c r="G43" s="5"/>
      <c r="H43" s="31"/>
      <c r="I43" s="14"/>
    </row>
    <row r="44" spans="1:9">
      <c r="A44" s="39" t="s">
        <v>31</v>
      </c>
      <c r="B44" s="43" t="s">
        <v>53</v>
      </c>
      <c r="C44" s="43" t="s">
        <v>19</v>
      </c>
      <c r="D44" s="42">
        <v>24</v>
      </c>
      <c r="E44" s="41">
        <v>21</v>
      </c>
      <c r="F44" s="44">
        <v>32</v>
      </c>
      <c r="G44" s="5"/>
      <c r="H44" s="31"/>
      <c r="I44" s="14"/>
    </row>
    <row r="45" spans="1:9">
      <c r="A45" s="45"/>
      <c r="C45" s="46"/>
      <c r="D45" s="36"/>
      <c r="E45" s="37"/>
      <c r="F45" s="38"/>
      <c r="G45" s="5"/>
      <c r="H45" s="31"/>
      <c r="I45" s="14"/>
    </row>
    <row r="46" spans="1:9">
      <c r="A46" s="45"/>
      <c r="C46" s="46"/>
      <c r="D46" s="36"/>
      <c r="E46" s="37"/>
      <c r="F46" s="38"/>
      <c r="G46" s="5"/>
      <c r="H46" s="31"/>
      <c r="I46" s="14"/>
    </row>
    <row r="47" spans="1:9">
      <c r="A47" s="12"/>
      <c r="C47" s="5"/>
      <c r="D47" s="3"/>
      <c r="E47" s="3"/>
      <c r="F47" s="3"/>
      <c r="G47" s="3"/>
      <c r="H47" s="31"/>
      <c r="I47" s="14"/>
    </row>
    <row r="48" spans="1:9" ht="15" customHeight="1">
      <c r="A48" s="49" t="s">
        <v>21</v>
      </c>
      <c r="B48" s="49"/>
      <c r="C48" s="49"/>
      <c r="D48" s="49"/>
      <c r="E48" s="49"/>
      <c r="F48" s="49"/>
      <c r="G48" s="49"/>
      <c r="H48" s="11"/>
      <c r="I48" s="14"/>
    </row>
    <row r="49" spans="1:9">
      <c r="A49" s="35" t="s">
        <v>23</v>
      </c>
      <c r="B49" s="35" t="s">
        <v>1</v>
      </c>
      <c r="C49" s="35" t="s">
        <v>2</v>
      </c>
      <c r="D49" s="17" t="s">
        <v>3</v>
      </c>
      <c r="E49" s="17" t="s">
        <v>12</v>
      </c>
      <c r="F49" s="17" t="s">
        <v>15</v>
      </c>
      <c r="G49" s="25" t="s">
        <v>9</v>
      </c>
      <c r="H49" s="33"/>
      <c r="I49" s="14"/>
    </row>
    <row r="50" spans="1:9">
      <c r="A50" s="39" t="s">
        <v>25</v>
      </c>
      <c r="B50" s="43" t="s">
        <v>30</v>
      </c>
      <c r="C50" s="43" t="s">
        <v>19</v>
      </c>
      <c r="D50" s="42">
        <v>212</v>
      </c>
      <c r="E50" s="41">
        <v>205</v>
      </c>
      <c r="F50" s="18">
        <f>(50000/D50)*(E50-D50)</f>
        <v>-1650.9433962264152</v>
      </c>
      <c r="G50" s="16" t="s">
        <v>13</v>
      </c>
    </row>
    <row r="51" spans="1:9">
      <c r="A51" s="39" t="s">
        <v>25</v>
      </c>
      <c r="B51" s="43" t="s">
        <v>33</v>
      </c>
      <c r="C51" s="43" t="s">
        <v>26</v>
      </c>
      <c r="D51" s="42">
        <v>922</v>
      </c>
      <c r="E51" s="41">
        <v>893</v>
      </c>
      <c r="F51" s="40">
        <f t="shared" ref="F51:F52" si="5">(50000/D51)*(E51-D51)</f>
        <v>-1572.6681127982647</v>
      </c>
      <c r="G51" s="16" t="s">
        <v>13</v>
      </c>
    </row>
    <row r="52" spans="1:9">
      <c r="A52" s="39" t="s">
        <v>25</v>
      </c>
      <c r="B52" s="43" t="s">
        <v>32</v>
      </c>
      <c r="C52" s="43" t="s">
        <v>19</v>
      </c>
      <c r="D52" s="42">
        <v>1796</v>
      </c>
      <c r="E52" s="41">
        <v>1712</v>
      </c>
      <c r="F52" s="40">
        <f t="shared" si="5"/>
        <v>-2338.5300668151449</v>
      </c>
      <c r="G52" s="16" t="s">
        <v>13</v>
      </c>
    </row>
    <row r="53" spans="1:9">
      <c r="A53" s="39" t="s">
        <v>31</v>
      </c>
      <c r="B53" s="43" t="s">
        <v>52</v>
      </c>
      <c r="C53" s="43" t="s">
        <v>19</v>
      </c>
      <c r="D53" s="42">
        <v>28</v>
      </c>
      <c r="E53" s="41">
        <v>34</v>
      </c>
      <c r="F53" s="40">
        <f>(456)*(E53-D53)</f>
        <v>2736</v>
      </c>
      <c r="G53" s="16" t="s">
        <v>28</v>
      </c>
    </row>
    <row r="54" spans="1:9">
      <c r="A54" s="39" t="s">
        <v>31</v>
      </c>
      <c r="B54" s="43" t="s">
        <v>53</v>
      </c>
      <c r="C54" s="43" t="s">
        <v>19</v>
      </c>
      <c r="D54" s="42">
        <v>24</v>
      </c>
      <c r="E54" s="41">
        <v>28.5</v>
      </c>
      <c r="F54" s="40">
        <f>(1000)*(E54-D54)</f>
        <v>4500</v>
      </c>
      <c r="G54" s="16" t="s">
        <v>28</v>
      </c>
    </row>
    <row r="55" spans="1:9">
      <c r="A55" s="39" t="s">
        <v>31</v>
      </c>
      <c r="B55" s="43" t="s">
        <v>36</v>
      </c>
      <c r="C55" s="43" t="s">
        <v>26</v>
      </c>
      <c r="D55" s="42">
        <v>9</v>
      </c>
      <c r="E55" s="41">
        <v>4.5</v>
      </c>
      <c r="F55" s="40">
        <f>(500)*(E55-D55)</f>
        <v>-2250</v>
      </c>
      <c r="G55" s="16" t="s">
        <v>13</v>
      </c>
    </row>
    <row r="56" spans="1:9">
      <c r="A56" s="39"/>
      <c r="B56" s="43"/>
      <c r="C56" s="43"/>
      <c r="D56" s="42"/>
      <c r="E56" s="41"/>
      <c r="F56" s="40"/>
      <c r="G56" s="16"/>
    </row>
    <row r="57" spans="1:9">
      <c r="A57" s="39"/>
      <c r="B57" s="43"/>
      <c r="C57" s="43"/>
      <c r="D57" s="42"/>
      <c r="E57" s="41"/>
      <c r="F57" s="40"/>
      <c r="G57" s="16"/>
    </row>
    <row r="58" spans="1:9">
      <c r="A58" s="39"/>
      <c r="B58" s="43"/>
      <c r="C58" s="43"/>
      <c r="D58" s="42"/>
      <c r="E58" s="27"/>
      <c r="F58" s="40"/>
      <c r="G58" s="16"/>
      <c r="I58" s="14"/>
    </row>
    <row r="59" spans="1:9">
      <c r="A59" s="55" t="s">
        <v>10</v>
      </c>
      <c r="B59" s="56"/>
      <c r="C59" s="56"/>
      <c r="D59" s="56"/>
      <c r="E59" s="57"/>
      <c r="F59" s="34">
        <f>SUM(F50:F58)</f>
        <v>-576.14157583982524</v>
      </c>
      <c r="I59" s="14"/>
    </row>
    <row r="60" spans="1:9">
      <c r="A60" s="54" t="s">
        <v>22</v>
      </c>
      <c r="B60" s="53"/>
      <c r="C60" s="53"/>
      <c r="F60" s="13"/>
      <c r="I60" s="14"/>
    </row>
    <row r="61" spans="1:9">
      <c r="F61" s="13"/>
      <c r="I61" s="14"/>
    </row>
    <row r="62" spans="1:9">
      <c r="F62" s="13"/>
      <c r="I62" s="14"/>
    </row>
    <row r="63" spans="1:9">
      <c r="I63" s="14"/>
    </row>
    <row r="64" spans="1:9">
      <c r="I64" s="14"/>
    </row>
    <row r="65" spans="1:9">
      <c r="I65" s="14"/>
    </row>
    <row r="66" spans="1:9" ht="14.4" customHeight="1">
      <c r="A66" s="50" t="s">
        <v>17</v>
      </c>
      <c r="B66" s="51"/>
      <c r="C66" s="51"/>
      <c r="D66" s="51"/>
      <c r="E66" s="51"/>
      <c r="F66" s="51"/>
      <c r="G66" s="52"/>
      <c r="I66" s="14"/>
    </row>
    <row r="67" spans="1:9" ht="14.4" customHeight="1">
      <c r="A67" s="35" t="s">
        <v>11</v>
      </c>
      <c r="B67" s="35" t="s">
        <v>1</v>
      </c>
      <c r="C67" s="35" t="s">
        <v>2</v>
      </c>
      <c r="D67" s="17" t="s">
        <v>3</v>
      </c>
      <c r="E67" s="25" t="s">
        <v>5</v>
      </c>
      <c r="F67" s="25" t="s">
        <v>4</v>
      </c>
      <c r="G67" s="25" t="s">
        <v>18</v>
      </c>
    </row>
    <row r="68" spans="1:9">
      <c r="A68" s="39" t="s">
        <v>25</v>
      </c>
      <c r="B68" s="43" t="s">
        <v>34</v>
      </c>
      <c r="C68" s="43" t="s">
        <v>19</v>
      </c>
      <c r="D68" s="42">
        <v>11700</v>
      </c>
      <c r="E68" s="41">
        <v>11424</v>
      </c>
      <c r="F68" s="44">
        <v>12200</v>
      </c>
    </row>
    <row r="69" spans="1:9">
      <c r="A69" s="39" t="s">
        <v>25</v>
      </c>
      <c r="B69" s="43" t="s">
        <v>29</v>
      </c>
      <c r="C69" s="43" t="s">
        <v>19</v>
      </c>
      <c r="D69" s="42">
        <v>863</v>
      </c>
      <c r="E69" s="41">
        <v>82</v>
      </c>
      <c r="F69" s="44">
        <v>925</v>
      </c>
    </row>
    <row r="70" spans="1:9">
      <c r="A70" s="39" t="s">
        <v>31</v>
      </c>
      <c r="B70" s="43" t="s">
        <v>51</v>
      </c>
      <c r="C70" s="43" t="s">
        <v>26</v>
      </c>
      <c r="D70" s="42">
        <v>13.5</v>
      </c>
      <c r="E70" s="41">
        <v>10.5</v>
      </c>
      <c r="F70" s="44">
        <v>22</v>
      </c>
    </row>
  </sheetData>
  <mergeCells count="11">
    <mergeCell ref="A66:G66"/>
    <mergeCell ref="A34:C34"/>
    <mergeCell ref="A48:G48"/>
    <mergeCell ref="A60:C60"/>
    <mergeCell ref="A40:F40"/>
    <mergeCell ref="A59:E59"/>
    <mergeCell ref="A16:G16"/>
    <mergeCell ref="A2:I2"/>
    <mergeCell ref="A20:I20"/>
    <mergeCell ref="A3:I3"/>
    <mergeCell ref="A33:G33"/>
  </mergeCells>
  <phoneticPr fontId="0" type="noConversion"/>
  <conditionalFormatting sqref="F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2025-01-06T10:07:43Z</dcterms:modified>
</cp:coreProperties>
</file>