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/>
  <c r="F54"/>
  <c r="F58"/>
  <c r="F57"/>
  <c r="F56"/>
  <c r="F53"/>
  <c r="H15"/>
  <c r="H14"/>
  <c r="H13"/>
  <c r="H12"/>
  <c r="G29"/>
  <c r="H29" s="1"/>
  <c r="H11"/>
  <c r="H6"/>
  <c r="H7"/>
  <c r="H8"/>
  <c r="H9"/>
  <c r="H10"/>
  <c r="H5"/>
  <c r="G28" l="1"/>
  <c r="H28" s="1"/>
  <c r="F52" l="1"/>
  <c r="G27"/>
  <c r="H27" s="1"/>
  <c r="G26"/>
  <c r="H26" s="1"/>
  <c r="F51"/>
  <c r="G23" l="1"/>
  <c r="H23" s="1"/>
  <c r="G24"/>
  <c r="H24" s="1"/>
  <c r="G25"/>
  <c r="H25" s="1"/>
  <c r="H33" l="1"/>
  <c r="H17"/>
  <c r="F61" l="1"/>
</calcChain>
</file>

<file path=xl/sharedStrings.xml><?xml version="1.0" encoding="utf-8"?>
<sst xmlns="http://schemas.openxmlformats.org/spreadsheetml/2006/main" count="168" uniqueCount="64">
  <si>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</si>
  <si>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</si>
  <si>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</si>
  <si>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</si>
  <si>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</si>
  <si>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</si>
  <si>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</si>
  <si>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</si>
  <si>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</si>
  <si>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</si>
  <si>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</si>
  <si>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</si>
  <si>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</si>
  <si>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</si>
  <si>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</si>
  <si>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</si>
  <si>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</si>
  <si>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</si>
  <si>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</si>
  <si>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</si>
  <si>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</si>
  <si>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</si>
  <si>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</si>
  <si>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</si>
  <si>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</si>
  <si>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</si>
  <si>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</si>
  <si>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</si>
  <si>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</si>
  <si>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JYOTHYLAB</t>
  </si>
  <si>
    <t>ITI</t>
  </si>
  <si>
    <t>OPTION STRATEGY</t>
  </si>
  <si>
    <t>SELL</t>
  </si>
  <si>
    <t>REDINGTON</t>
  </si>
  <si>
    <t>HCLTECH</t>
  </si>
  <si>
    <t>MASTEK</t>
  </si>
  <si>
    <t>CDSL</t>
  </si>
  <si>
    <t>EXIT</t>
  </si>
  <si>
    <t>ICICIBANK</t>
  </si>
  <si>
    <t>PAYTM</t>
  </si>
  <si>
    <t>APOLLOTYRE BULL PUT SPREAD; SIMULTANEOUSLY SELL 530 PUT AT 14.80 N BUY 520 9.80</t>
  </si>
  <si>
    <t>FEDERALBANK</t>
  </si>
  <si>
    <t>KFINTECH</t>
  </si>
  <si>
    <t>CAMS</t>
  </si>
  <si>
    <t>PPLPHARMA</t>
  </si>
  <si>
    <t>BSE 4700CALL</t>
  </si>
  <si>
    <t>NIFTY 24400 PUT</t>
  </si>
  <si>
    <t>CIPLA1480 PUT</t>
  </si>
  <si>
    <t>PAYTM 940 CALL</t>
  </si>
  <si>
    <t>RCF</t>
  </si>
  <si>
    <t>MCX 6500CALL</t>
  </si>
  <si>
    <t>ACC 2260 CALL</t>
  </si>
  <si>
    <t>UTIAMC</t>
  </si>
  <si>
    <t>PNBHOUSFIN</t>
  </si>
  <si>
    <t>HDFCBANK 1860 CALL</t>
  </si>
  <si>
    <t>BANKNIFTY 53600 CALL</t>
  </si>
  <si>
    <t>MGL 1300 CALL</t>
  </si>
  <si>
    <t>DRREDDY 1240 CALL</t>
  </si>
  <si>
    <t>NIFTY 24600 CALL - EXPIRY TRADE</t>
  </si>
  <si>
    <t>BSE</t>
  </si>
  <si>
    <t>NATIOANALUM</t>
  </si>
  <si>
    <t>BAJAJAUTO 8800 LONG PUT OPTION</t>
  </si>
  <si>
    <t>BAJFINANCE 6800 LONG CALL OPTION</t>
  </si>
  <si>
    <t>JSWENERGY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</si>
</sst>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zoomScaleNormal="100" workbookViewId="0">
      <selection activeCell="I59" sqref="I59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4" t="s">
        <v>0</v>
      </c>
      <c r="B2" s="54"/>
      <c r="C2" s="54"/>
      <c r="D2" s="54"/>
      <c r="E2" s="54"/>
      <c r="F2" s="54"/>
      <c r="G2" s="54"/>
      <c r="H2" s="54"/>
      <c r="I2" s="54"/>
    </row>
    <row r="3" spans="1:9">
      <c r="A3" s="54" t="s">
        <v>16</v>
      </c>
      <c r="B3" s="54"/>
      <c r="C3" s="54"/>
      <c r="D3" s="54"/>
      <c r="E3" s="54"/>
      <c r="F3" s="54"/>
      <c r="G3" s="54"/>
      <c r="H3" s="54"/>
      <c r="I3" s="54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45</v>
      </c>
      <c r="B5" s="44" t="s">
        <v>26</v>
      </c>
      <c r="C5" s="16">
        <v>171</v>
      </c>
      <c r="D5" s="16">
        <v>160</v>
      </c>
      <c r="E5" s="16">
        <v>200</v>
      </c>
      <c r="F5" s="16">
        <v>185</v>
      </c>
      <c r="G5" s="22">
        <v>125</v>
      </c>
      <c r="H5" s="18">
        <f>+G5*(F5-C5)</f>
        <v>1750</v>
      </c>
      <c r="I5" s="23" t="s">
        <v>28</v>
      </c>
    </row>
    <row r="6" spans="1:9">
      <c r="A6" s="19" t="s">
        <v>46</v>
      </c>
      <c r="B6" s="44" t="s">
        <v>19</v>
      </c>
      <c r="C6" s="16">
        <v>140</v>
      </c>
      <c r="D6" s="16">
        <v>100</v>
      </c>
      <c r="E6" s="16">
        <v>200</v>
      </c>
      <c r="F6" s="16">
        <v>157</v>
      </c>
      <c r="G6" s="22">
        <v>25</v>
      </c>
      <c r="H6" s="45">
        <f t="shared" ref="H6:H11" si="0">+G6*(F6-C6)</f>
        <v>425</v>
      </c>
      <c r="I6" s="23" t="s">
        <v>28</v>
      </c>
    </row>
    <row r="7" spans="1:9">
      <c r="A7" s="19" t="s">
        <v>47</v>
      </c>
      <c r="B7" s="44" t="s">
        <v>19</v>
      </c>
      <c r="C7" s="16">
        <v>30</v>
      </c>
      <c r="D7" s="16">
        <v>26</v>
      </c>
      <c r="E7" s="16">
        <v>38</v>
      </c>
      <c r="F7" s="16">
        <v>33.5</v>
      </c>
      <c r="G7" s="22">
        <v>325</v>
      </c>
      <c r="H7" s="45">
        <f t="shared" si="0"/>
        <v>1137.5</v>
      </c>
      <c r="I7" s="23" t="s">
        <v>28</v>
      </c>
    </row>
    <row r="8" spans="1:9">
      <c r="A8" s="19" t="s">
        <v>48</v>
      </c>
      <c r="B8" s="44" t="s">
        <v>19</v>
      </c>
      <c r="C8" s="16">
        <v>45</v>
      </c>
      <c r="D8" s="16">
        <v>42.5</v>
      </c>
      <c r="E8" s="16">
        <v>52</v>
      </c>
      <c r="F8" s="16">
        <v>51</v>
      </c>
      <c r="G8" s="22">
        <v>650</v>
      </c>
      <c r="H8" s="45">
        <f t="shared" si="0"/>
        <v>3900</v>
      </c>
      <c r="I8" s="23" t="s">
        <v>28</v>
      </c>
    </row>
    <row r="9" spans="1:9">
      <c r="A9" s="19" t="s">
        <v>50</v>
      </c>
      <c r="B9" s="44" t="s">
        <v>19</v>
      </c>
      <c r="C9" s="16">
        <v>220</v>
      </c>
      <c r="D9" s="16">
        <v>205</v>
      </c>
      <c r="E9" s="16">
        <v>260</v>
      </c>
      <c r="F9" s="16">
        <v>205</v>
      </c>
      <c r="G9" s="22">
        <v>100</v>
      </c>
      <c r="H9" s="45">
        <f t="shared" si="0"/>
        <v>-1500</v>
      </c>
      <c r="I9" s="23" t="s">
        <v>13</v>
      </c>
    </row>
    <row r="10" spans="1:9">
      <c r="A10" s="19" t="s">
        <v>51</v>
      </c>
      <c r="B10" s="44" t="s">
        <v>19</v>
      </c>
      <c r="C10" s="16">
        <v>61</v>
      </c>
      <c r="D10" s="16">
        <v>56</v>
      </c>
      <c r="E10" s="16">
        <v>72</v>
      </c>
      <c r="F10" s="16">
        <v>62</v>
      </c>
      <c r="G10" s="22">
        <v>300</v>
      </c>
      <c r="H10" s="45">
        <f t="shared" si="0"/>
        <v>300</v>
      </c>
      <c r="I10" s="23" t="s">
        <v>37</v>
      </c>
    </row>
    <row r="11" spans="1:9">
      <c r="A11" s="19" t="s">
        <v>54</v>
      </c>
      <c r="B11" s="44" t="s">
        <v>19</v>
      </c>
      <c r="C11" s="16">
        <v>33</v>
      </c>
      <c r="D11" s="16">
        <v>30</v>
      </c>
      <c r="E11" s="16">
        <v>40</v>
      </c>
      <c r="F11" s="16">
        <v>36.9</v>
      </c>
      <c r="G11" s="22">
        <v>550</v>
      </c>
      <c r="H11" s="45">
        <f t="shared" si="0"/>
        <v>2144.9999999999991</v>
      </c>
      <c r="I11" s="23" t="s">
        <v>28</v>
      </c>
    </row>
    <row r="12" spans="1:9">
      <c r="A12" s="19" t="s">
        <v>55</v>
      </c>
      <c r="B12" s="44" t="s">
        <v>19</v>
      </c>
      <c r="C12" s="16">
        <v>850</v>
      </c>
      <c r="D12" s="16">
        <v>750</v>
      </c>
      <c r="E12" s="16">
        <v>1050</v>
      </c>
      <c r="F12" s="16">
        <v>945</v>
      </c>
      <c r="G12" s="22">
        <v>15</v>
      </c>
      <c r="H12" s="45">
        <f t="shared" ref="H12:H15" si="1">+G12*(F12-C12)</f>
        <v>1425</v>
      </c>
      <c r="I12" s="23" t="s">
        <v>28</v>
      </c>
    </row>
    <row r="13" spans="1:9">
      <c r="A13" s="19" t="s">
        <v>56</v>
      </c>
      <c r="B13" s="44" t="s">
        <v>19</v>
      </c>
      <c r="C13" s="16">
        <v>44</v>
      </c>
      <c r="D13" s="16">
        <v>40</v>
      </c>
      <c r="E13" s="16">
        <v>53</v>
      </c>
      <c r="F13" s="16">
        <v>49.5</v>
      </c>
      <c r="G13" s="22">
        <v>400</v>
      </c>
      <c r="H13" s="45">
        <f t="shared" si="1"/>
        <v>2200</v>
      </c>
      <c r="I13" s="23" t="s">
        <v>28</v>
      </c>
    </row>
    <row r="14" spans="1:9">
      <c r="A14" s="19" t="s">
        <v>57</v>
      </c>
      <c r="B14" s="44" t="s">
        <v>19</v>
      </c>
      <c r="C14" s="16">
        <v>24</v>
      </c>
      <c r="D14" s="16">
        <v>21</v>
      </c>
      <c r="E14" s="16">
        <v>30</v>
      </c>
      <c r="F14" s="16">
        <v>27.1</v>
      </c>
      <c r="G14" s="22">
        <v>625</v>
      </c>
      <c r="H14" s="45">
        <f t="shared" si="1"/>
        <v>1937.5000000000009</v>
      </c>
      <c r="I14" s="23" t="s">
        <v>28</v>
      </c>
    </row>
    <row r="15" spans="1:9">
      <c r="A15" s="19" t="s">
        <v>58</v>
      </c>
      <c r="B15" s="44" t="s">
        <v>19</v>
      </c>
      <c r="C15" s="16">
        <v>150</v>
      </c>
      <c r="D15" s="16">
        <v>90</v>
      </c>
      <c r="E15" s="16">
        <v>240</v>
      </c>
      <c r="F15" s="16">
        <v>124</v>
      </c>
      <c r="G15" s="22">
        <v>25</v>
      </c>
      <c r="H15" s="45">
        <f t="shared" si="1"/>
        <v>-650</v>
      </c>
      <c r="I15" s="23" t="s">
        <v>18</v>
      </c>
    </row>
    <row r="16" spans="1:9">
      <c r="A16" s="19"/>
      <c r="B16" s="44"/>
      <c r="C16" s="16"/>
      <c r="D16" s="16"/>
      <c r="E16" s="16"/>
      <c r="F16" s="16"/>
      <c r="G16" s="22"/>
      <c r="H16" s="45"/>
      <c r="I16" s="23"/>
    </row>
    <row r="17" spans="1:9">
      <c r="A17" s="59" t="s">
        <v>10</v>
      </c>
      <c r="B17" s="59"/>
      <c r="C17" s="59"/>
      <c r="D17" s="59"/>
      <c r="E17" s="59"/>
      <c r="F17" s="59"/>
      <c r="G17" s="59"/>
      <c r="H17" s="21">
        <f>SUM(H5:H16)</f>
        <v>13070</v>
      </c>
      <c r="I17" s="24"/>
    </row>
    <row r="18" spans="1:9">
      <c r="A18" s="28"/>
      <c r="B18" s="28"/>
      <c r="C18" s="28"/>
      <c r="D18" s="28"/>
      <c r="E18" s="28"/>
      <c r="F18" s="28"/>
      <c r="G18" s="28"/>
      <c r="H18" s="29"/>
      <c r="I18" s="30"/>
    </row>
    <row r="19" spans="1:9">
      <c r="A19" s="28"/>
      <c r="B19" s="37"/>
      <c r="C19" s="28"/>
      <c r="D19" s="28"/>
      <c r="E19" s="28"/>
      <c r="F19" s="28"/>
      <c r="G19" s="28"/>
      <c r="H19" s="29"/>
      <c r="I19" s="30"/>
    </row>
    <row r="20" spans="1:9">
      <c r="A20" s="2"/>
      <c r="I20" s="6"/>
    </row>
    <row r="21" spans="1:9">
      <c r="A21" s="54" t="s">
        <v>20</v>
      </c>
      <c r="B21" s="54"/>
      <c r="C21" s="54"/>
      <c r="D21" s="54"/>
      <c r="E21" s="54"/>
      <c r="F21" s="54"/>
      <c r="G21" s="54"/>
      <c r="H21" s="54"/>
      <c r="I21" s="54"/>
    </row>
    <row r="22" spans="1:9">
      <c r="A22" s="17" t="s">
        <v>1</v>
      </c>
      <c r="B22" s="17" t="s">
        <v>2</v>
      </c>
      <c r="C22" s="17" t="s">
        <v>3</v>
      </c>
      <c r="D22" s="17" t="s">
        <v>5</v>
      </c>
      <c r="E22" s="17" t="s">
        <v>4</v>
      </c>
      <c r="F22" s="17" t="s">
        <v>6</v>
      </c>
      <c r="G22" s="17" t="s">
        <v>24</v>
      </c>
      <c r="H22" s="17" t="s">
        <v>8</v>
      </c>
      <c r="I22" s="17" t="s">
        <v>9</v>
      </c>
    </row>
    <row r="23" spans="1:9" ht="14.25" customHeight="1">
      <c r="A23" s="19" t="s">
        <v>36</v>
      </c>
      <c r="B23" s="44" t="s">
        <v>26</v>
      </c>
      <c r="C23" s="20">
        <v>1754</v>
      </c>
      <c r="D23" s="20">
        <v>1788</v>
      </c>
      <c r="E23" s="20">
        <v>1738</v>
      </c>
      <c r="F23" s="20">
        <v>1775</v>
      </c>
      <c r="G23" s="22">
        <f>100000/C23</f>
        <v>57.012542759407069</v>
      </c>
      <c r="H23" s="18">
        <f t="shared" ref="H23:H29" si="2">(F23-C23)*G23</f>
        <v>1197.2633979475484</v>
      </c>
      <c r="I23" s="23" t="s">
        <v>28</v>
      </c>
    </row>
    <row r="24" spans="1:9" ht="14.25" customHeight="1">
      <c r="A24" s="19" t="s">
        <v>42</v>
      </c>
      <c r="B24" s="44" t="s">
        <v>19</v>
      </c>
      <c r="C24" s="15">
        <v>1246</v>
      </c>
      <c r="D24" s="16">
        <v>1234</v>
      </c>
      <c r="E24" s="16">
        <v>1270</v>
      </c>
      <c r="F24" s="20">
        <v>1234</v>
      </c>
      <c r="G24" s="22">
        <f t="shared" ref="G24:G26" si="3">100000/C24</f>
        <v>80.256821829855539</v>
      </c>
      <c r="H24" s="45">
        <f t="shared" si="2"/>
        <v>-963.08186195826647</v>
      </c>
      <c r="I24" s="23" t="s">
        <v>13</v>
      </c>
    </row>
    <row r="25" spans="1:9" ht="14.25" customHeight="1">
      <c r="A25" s="19" t="s">
        <v>43</v>
      </c>
      <c r="B25" s="44" t="s">
        <v>19</v>
      </c>
      <c r="C25" s="16">
        <v>5285</v>
      </c>
      <c r="D25" s="16">
        <v>5230</v>
      </c>
      <c r="E25" s="16">
        <v>5400</v>
      </c>
      <c r="F25" s="20">
        <v>5339</v>
      </c>
      <c r="G25" s="22">
        <f t="shared" si="3"/>
        <v>18.921475875118258</v>
      </c>
      <c r="H25" s="45">
        <f t="shared" si="2"/>
        <v>1021.7596972563859</v>
      </c>
      <c r="I25" s="23" t="s">
        <v>28</v>
      </c>
    </row>
    <row r="26" spans="1:9" ht="14.25" customHeight="1">
      <c r="A26" s="19" t="s">
        <v>44</v>
      </c>
      <c r="B26" s="44" t="s">
        <v>19</v>
      </c>
      <c r="C26" s="16">
        <v>273</v>
      </c>
      <c r="D26" s="16">
        <v>270</v>
      </c>
      <c r="E26" s="16">
        <v>279</v>
      </c>
      <c r="F26" s="20">
        <v>277</v>
      </c>
      <c r="G26" s="22">
        <f t="shared" si="3"/>
        <v>366.30036630036631</v>
      </c>
      <c r="H26" s="45">
        <f t="shared" si="2"/>
        <v>1465.2014652014652</v>
      </c>
      <c r="I26" s="23" t="s">
        <v>28</v>
      </c>
    </row>
    <row r="27" spans="1:9" ht="14.25" customHeight="1">
      <c r="A27" s="19" t="s">
        <v>49</v>
      </c>
      <c r="B27" s="44" t="s">
        <v>19</v>
      </c>
      <c r="C27" s="16">
        <v>181.3</v>
      </c>
      <c r="D27" s="16">
        <v>179.5</v>
      </c>
      <c r="E27" s="16">
        <v>185</v>
      </c>
      <c r="F27" s="20">
        <v>183.6</v>
      </c>
      <c r="G27" s="22">
        <f t="shared" ref="G27:G29" si="4">100000/C27</f>
        <v>551.57198014340872</v>
      </c>
      <c r="H27" s="45">
        <f t="shared" si="2"/>
        <v>1268.6155543298307</v>
      </c>
      <c r="I27" s="23" t="s">
        <v>28</v>
      </c>
    </row>
    <row r="28" spans="1:9" ht="14.4" customHeight="1">
      <c r="A28" s="19" t="s">
        <v>52</v>
      </c>
      <c r="B28" s="44" t="s">
        <v>19</v>
      </c>
      <c r="C28" s="16">
        <v>1328</v>
      </c>
      <c r="D28" s="16">
        <v>1315</v>
      </c>
      <c r="E28" s="16">
        <v>1355</v>
      </c>
      <c r="F28" s="20">
        <v>1350</v>
      </c>
      <c r="G28" s="22">
        <f t="shared" si="4"/>
        <v>75.301204819277103</v>
      </c>
      <c r="H28" s="45">
        <f t="shared" si="2"/>
        <v>1656.6265060240962</v>
      </c>
      <c r="I28" s="23" t="s">
        <v>28</v>
      </c>
    </row>
    <row r="29" spans="1:9" ht="13.8" customHeight="1">
      <c r="A29" s="19" t="s">
        <v>53</v>
      </c>
      <c r="B29" s="44" t="s">
        <v>19</v>
      </c>
      <c r="C29" s="16">
        <v>942</v>
      </c>
      <c r="D29" s="16">
        <v>932</v>
      </c>
      <c r="E29" s="16">
        <v>960</v>
      </c>
      <c r="F29" s="20">
        <v>942.5</v>
      </c>
      <c r="G29" s="22">
        <f t="shared" si="4"/>
        <v>106.15711252653928</v>
      </c>
      <c r="H29" s="45">
        <f t="shared" si="2"/>
        <v>53.07855626326964</v>
      </c>
      <c r="I29" s="23" t="s">
        <v>18</v>
      </c>
    </row>
    <row r="30" spans="1:9" ht="13.8" customHeight="1">
      <c r="A30" s="19"/>
      <c r="B30" s="44"/>
      <c r="C30" s="16"/>
      <c r="D30" s="16"/>
      <c r="E30" s="16"/>
      <c r="F30" s="20"/>
      <c r="G30" s="22"/>
      <c r="H30" s="45"/>
      <c r="I30" s="23"/>
    </row>
    <row r="31" spans="1:9" ht="14.25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59" t="s">
        <v>10</v>
      </c>
      <c r="B33" s="59"/>
      <c r="C33" s="59"/>
      <c r="D33" s="59"/>
      <c r="E33" s="59"/>
      <c r="F33" s="59"/>
      <c r="G33" s="59"/>
      <c r="H33" s="21">
        <f>SUM(H23:H32)</f>
        <v>5699.4633150643294</v>
      </c>
      <c r="I33" s="24"/>
    </row>
    <row r="34" spans="1:9">
      <c r="A34" s="53" t="s">
        <v>14</v>
      </c>
      <c r="B34" s="53"/>
      <c r="C34" s="53"/>
      <c r="I34" s="6"/>
    </row>
    <row r="35" spans="1:9">
      <c r="A35" s="26"/>
      <c r="B35" s="26"/>
      <c r="C35" s="26"/>
      <c r="I35" s="6"/>
    </row>
    <row r="36" spans="1:9">
      <c r="A36" s="26"/>
      <c r="B36" s="26"/>
      <c r="C36" s="26"/>
      <c r="I36" s="6"/>
    </row>
    <row r="37" spans="1:9">
      <c r="I37" s="6"/>
    </row>
    <row r="38" spans="1:9">
      <c r="A38" s="3"/>
      <c r="D38" s="4"/>
      <c r="E38" s="4"/>
      <c r="I38" s="6"/>
    </row>
    <row r="39" spans="1:9">
      <c r="A39" s="9"/>
      <c r="B39" s="10"/>
      <c r="C39" s="10"/>
      <c r="D39" s="10"/>
      <c r="E39" s="10"/>
      <c r="G39" s="7"/>
      <c r="I39" s="6"/>
    </row>
    <row r="40" spans="1:9">
      <c r="A40" s="54" t="s">
        <v>27</v>
      </c>
      <c r="B40" s="54"/>
      <c r="C40" s="54"/>
      <c r="D40" s="54"/>
      <c r="E40" s="54"/>
      <c r="F40" s="54"/>
      <c r="G40" s="11"/>
      <c r="H40" s="31"/>
      <c r="I40" s="6"/>
    </row>
    <row r="41" spans="1:9">
      <c r="A41" s="17" t="s">
        <v>11</v>
      </c>
      <c r="B41" s="17" t="s">
        <v>1</v>
      </c>
      <c r="C41" s="17" t="s">
        <v>2</v>
      </c>
      <c r="D41" s="17" t="s">
        <v>3</v>
      </c>
      <c r="E41" s="17" t="s">
        <v>5</v>
      </c>
      <c r="F41" s="17" t="s">
        <v>4</v>
      </c>
      <c r="G41" s="8"/>
      <c r="H41" s="32"/>
      <c r="I41" s="6"/>
    </row>
    <row r="42" spans="1:9">
      <c r="A42" s="15" t="s">
        <v>25</v>
      </c>
      <c r="B42" s="48" t="s">
        <v>59</v>
      </c>
      <c r="C42" s="48" t="s">
        <v>26</v>
      </c>
      <c r="D42" s="47">
        <v>4805</v>
      </c>
      <c r="E42" s="46">
        <v>4580</v>
      </c>
      <c r="F42" s="49">
        <v>5150</v>
      </c>
      <c r="G42" s="5"/>
      <c r="H42" s="31"/>
      <c r="I42" s="14"/>
    </row>
    <row r="43" spans="1:9">
      <c r="A43" s="15" t="s">
        <v>25</v>
      </c>
      <c r="B43" s="48" t="s">
        <v>60</v>
      </c>
      <c r="C43" s="48" t="s">
        <v>19</v>
      </c>
      <c r="D43" s="47">
        <v>250</v>
      </c>
      <c r="E43" s="46">
        <v>244</v>
      </c>
      <c r="F43" s="49">
        <v>260</v>
      </c>
      <c r="G43" s="5"/>
      <c r="H43" s="31"/>
      <c r="I43" s="14"/>
    </row>
    <row r="44" spans="1:9">
      <c r="A44" s="44" t="s">
        <v>25</v>
      </c>
      <c r="B44" s="48" t="s">
        <v>63</v>
      </c>
      <c r="C44" s="48" t="s">
        <v>19</v>
      </c>
      <c r="D44" s="47">
        <v>664</v>
      </c>
      <c r="E44" s="46">
        <v>650</v>
      </c>
      <c r="F44" s="49">
        <v>690</v>
      </c>
      <c r="G44" s="5"/>
      <c r="H44" s="31"/>
      <c r="I44" s="14"/>
    </row>
    <row r="45" spans="1:9">
      <c r="A45" s="44" t="s">
        <v>31</v>
      </c>
      <c r="B45" s="48" t="s">
        <v>61</v>
      </c>
      <c r="C45" s="48" t="s">
        <v>19</v>
      </c>
      <c r="D45" s="47">
        <v>220</v>
      </c>
      <c r="E45" s="46">
        <v>185</v>
      </c>
      <c r="F45" s="49">
        <v>280</v>
      </c>
      <c r="G45" s="5"/>
      <c r="H45" s="31"/>
      <c r="I45" s="14"/>
    </row>
    <row r="46" spans="1:9">
      <c r="A46" s="44" t="s">
        <v>31</v>
      </c>
      <c r="B46" s="48" t="s">
        <v>62</v>
      </c>
      <c r="C46" s="48" t="s">
        <v>19</v>
      </c>
      <c r="D46" s="35">
        <v>165</v>
      </c>
      <c r="E46" s="27">
        <v>145</v>
      </c>
      <c r="F46" s="43">
        <v>200</v>
      </c>
      <c r="G46" s="5"/>
      <c r="H46" s="31"/>
      <c r="I46" s="14"/>
    </row>
    <row r="47" spans="1:9">
      <c r="C47" s="39"/>
      <c r="D47" s="40"/>
      <c r="E47" s="41"/>
      <c r="F47" s="42"/>
      <c r="G47" s="5"/>
      <c r="H47" s="31"/>
      <c r="I47" s="14"/>
    </row>
    <row r="48" spans="1:9">
      <c r="A48" s="12"/>
      <c r="C48" s="5"/>
      <c r="D48" s="3"/>
      <c r="E48" s="3"/>
      <c r="F48" s="3"/>
      <c r="G48" s="3"/>
      <c r="H48" s="31"/>
      <c r="I48" s="14"/>
    </row>
    <row r="49" spans="1:9" ht="15" customHeight="1">
      <c r="A49" s="54" t="s">
        <v>21</v>
      </c>
      <c r="B49" s="54"/>
      <c r="C49" s="54"/>
      <c r="D49" s="54"/>
      <c r="E49" s="54"/>
      <c r="F49" s="54"/>
      <c r="G49" s="54"/>
      <c r="H49" s="11"/>
      <c r="I49" s="14"/>
    </row>
    <row r="50" spans="1:9">
      <c r="A50" s="38" t="s">
        <v>23</v>
      </c>
      <c r="B50" s="38" t="s">
        <v>1</v>
      </c>
      <c r="C50" s="38" t="s">
        <v>2</v>
      </c>
      <c r="D50" s="17" t="s">
        <v>3</v>
      </c>
      <c r="E50" s="17" t="s">
        <v>12</v>
      </c>
      <c r="F50" s="17" t="s">
        <v>15</v>
      </c>
      <c r="G50" s="25" t="s">
        <v>9</v>
      </c>
      <c r="H50" s="33"/>
      <c r="I50" s="14"/>
    </row>
    <row r="51" spans="1:9">
      <c r="A51" s="44" t="s">
        <v>25</v>
      </c>
      <c r="B51" s="48" t="s">
        <v>39</v>
      </c>
      <c r="C51" s="48" t="s">
        <v>19</v>
      </c>
      <c r="D51" s="47">
        <v>938</v>
      </c>
      <c r="E51" s="27">
        <v>969</v>
      </c>
      <c r="F51" s="18">
        <f>(50000/D51)*(E51-D51)</f>
        <v>1652.4520255863538</v>
      </c>
      <c r="G51" s="16" t="s">
        <v>28</v>
      </c>
    </row>
    <row r="52" spans="1:9">
      <c r="A52" s="44" t="s">
        <v>25</v>
      </c>
      <c r="B52" s="48" t="s">
        <v>35</v>
      </c>
      <c r="C52" s="48" t="s">
        <v>26</v>
      </c>
      <c r="D52" s="47">
        <v>3325</v>
      </c>
      <c r="E52" s="27">
        <v>3219</v>
      </c>
      <c r="F52" s="18">
        <f>(50000/D52)*(E52-D52)</f>
        <v>-1593.984962406015</v>
      </c>
      <c r="G52" s="16" t="s">
        <v>13</v>
      </c>
    </row>
    <row r="53" spans="1:9">
      <c r="A53" s="44" t="s">
        <v>25</v>
      </c>
      <c r="B53" s="48" t="s">
        <v>59</v>
      </c>
      <c r="C53" s="48" t="s">
        <v>26</v>
      </c>
      <c r="D53" s="47">
        <v>4805</v>
      </c>
      <c r="E53" s="27">
        <v>4925</v>
      </c>
      <c r="F53" s="45">
        <f>(50000/D53)*(E53-D53)</f>
        <v>1248.6992715920915</v>
      </c>
      <c r="G53" s="16" t="s">
        <v>28</v>
      </c>
    </row>
    <row r="54" spans="1:9">
      <c r="A54" s="44" t="s">
        <v>25</v>
      </c>
      <c r="B54" s="48" t="s">
        <v>33</v>
      </c>
      <c r="C54" s="48" t="s">
        <v>19</v>
      </c>
      <c r="D54" s="47">
        <v>204</v>
      </c>
      <c r="E54" s="46">
        <v>204</v>
      </c>
      <c r="F54" s="45">
        <f>(50000/D54)*(E54-D54)</f>
        <v>0</v>
      </c>
      <c r="G54" s="16" t="s">
        <v>18</v>
      </c>
    </row>
    <row r="55" spans="1:9">
      <c r="A55" s="44" t="s">
        <v>25</v>
      </c>
      <c r="B55" s="48" t="s">
        <v>34</v>
      </c>
      <c r="C55" s="48" t="s">
        <v>19</v>
      </c>
      <c r="D55" s="47">
        <v>1894</v>
      </c>
      <c r="E55" s="46">
        <v>1908</v>
      </c>
      <c r="F55" s="45">
        <f>(50000/D55)*(E55-D55)</f>
        <v>369.58817317845831</v>
      </c>
      <c r="G55" s="16" t="s">
        <v>18</v>
      </c>
    </row>
    <row r="56" spans="1:9">
      <c r="A56" s="44" t="s">
        <v>31</v>
      </c>
      <c r="B56" s="48" t="s">
        <v>40</v>
      </c>
      <c r="C56" s="48" t="s">
        <v>32</v>
      </c>
      <c r="D56" s="47">
        <v>5</v>
      </c>
      <c r="E56" s="27">
        <v>3.5</v>
      </c>
      <c r="F56" s="45">
        <f>(1700)*(D56-E56)</f>
        <v>2550</v>
      </c>
      <c r="G56" s="16" t="s">
        <v>28</v>
      </c>
    </row>
    <row r="57" spans="1:9">
      <c r="A57" s="44" t="s">
        <v>31</v>
      </c>
      <c r="B57" s="48" t="s">
        <v>61</v>
      </c>
      <c r="C57" s="48" t="s">
        <v>19</v>
      </c>
      <c r="D57" s="47">
        <v>220</v>
      </c>
      <c r="E57" s="27">
        <v>185</v>
      </c>
      <c r="F57" s="45">
        <f>(75)*(E57-D57)</f>
        <v>-2625</v>
      </c>
      <c r="G57" s="16" t="s">
        <v>13</v>
      </c>
    </row>
    <row r="58" spans="1:9">
      <c r="A58" s="44" t="s">
        <v>31</v>
      </c>
      <c r="B58" s="48" t="s">
        <v>62</v>
      </c>
      <c r="C58" s="48" t="s">
        <v>19</v>
      </c>
      <c r="D58" s="47">
        <v>165</v>
      </c>
      <c r="E58" s="46">
        <v>183</v>
      </c>
      <c r="F58" s="45">
        <f>(125)*(E58-D58)</f>
        <v>2250</v>
      </c>
      <c r="G58" s="16" t="s">
        <v>28</v>
      </c>
    </row>
    <row r="59" spans="1:9">
      <c r="A59" s="44"/>
      <c r="B59" s="48"/>
      <c r="C59" s="48"/>
      <c r="D59" s="47"/>
      <c r="E59" s="46"/>
      <c r="F59" s="45"/>
      <c r="G59" s="16"/>
    </row>
    <row r="60" spans="1:9">
      <c r="A60" s="15"/>
      <c r="B60" s="36"/>
      <c r="C60" s="36"/>
      <c r="D60" s="35"/>
      <c r="E60" s="27"/>
      <c r="F60" s="18"/>
      <c r="G60" s="16"/>
      <c r="I60" s="14"/>
    </row>
    <row r="61" spans="1:9">
      <c r="A61" s="56" t="s">
        <v>10</v>
      </c>
      <c r="B61" s="57"/>
      <c r="C61" s="57"/>
      <c r="D61" s="57"/>
      <c r="E61" s="58"/>
      <c r="F61" s="34">
        <f>SUM(F51:F60)</f>
        <v>3851.7545079508891</v>
      </c>
      <c r="I61" s="14"/>
    </row>
    <row r="62" spans="1:9">
      <c r="A62" s="55" t="s">
        <v>22</v>
      </c>
      <c r="B62" s="53"/>
      <c r="C62" s="53"/>
      <c r="F62" s="13"/>
      <c r="I62" s="14"/>
    </row>
    <row r="63" spans="1:9">
      <c r="F63" s="13"/>
      <c r="I63" s="14"/>
    </row>
    <row r="64" spans="1:9">
      <c r="F64" s="13"/>
      <c r="I64" s="14"/>
    </row>
    <row r="65" spans="1:9">
      <c r="I65" s="14"/>
    </row>
    <row r="66" spans="1:9">
      <c r="I66" s="14"/>
    </row>
    <row r="67" spans="1:9">
      <c r="I67" s="14"/>
    </row>
    <row r="68" spans="1:9" ht="14.4" customHeight="1">
      <c r="A68" s="50" t="s">
        <v>17</v>
      </c>
      <c r="B68" s="51"/>
      <c r="C68" s="51"/>
      <c r="D68" s="51"/>
      <c r="E68" s="51"/>
      <c r="F68" s="51"/>
      <c r="G68" s="52"/>
      <c r="I68" s="14"/>
    </row>
    <row r="69" spans="1:9" ht="14.4" customHeight="1">
      <c r="A69" s="38" t="s">
        <v>11</v>
      </c>
      <c r="B69" s="38" t="s">
        <v>1</v>
      </c>
      <c r="C69" s="38" t="s">
        <v>2</v>
      </c>
      <c r="D69" s="17" t="s">
        <v>3</v>
      </c>
      <c r="E69" s="25" t="s">
        <v>5</v>
      </c>
      <c r="F69" s="25" t="s">
        <v>4</v>
      </c>
      <c r="G69" s="25" t="s">
        <v>18</v>
      </c>
    </row>
    <row r="70" spans="1:9">
      <c r="A70" s="15" t="s">
        <v>25</v>
      </c>
      <c r="B70" s="36" t="s">
        <v>29</v>
      </c>
      <c r="C70" s="36" t="s">
        <v>19</v>
      </c>
      <c r="D70" s="35">
        <v>422.5</v>
      </c>
      <c r="E70" s="27">
        <v>408</v>
      </c>
      <c r="F70" s="43">
        <v>448</v>
      </c>
    </row>
    <row r="71" spans="1:9">
      <c r="A71" s="15" t="s">
        <v>25</v>
      </c>
      <c r="B71" s="36" t="s">
        <v>30</v>
      </c>
      <c r="C71" s="36" t="s">
        <v>19</v>
      </c>
      <c r="D71" s="35">
        <v>299</v>
      </c>
      <c r="E71" s="27">
        <v>278</v>
      </c>
      <c r="F71" s="43">
        <v>330</v>
      </c>
    </row>
    <row r="72" spans="1:9">
      <c r="A72" s="44" t="s">
        <v>25</v>
      </c>
      <c r="B72" s="48" t="s">
        <v>38</v>
      </c>
      <c r="C72" s="48" t="s">
        <v>19</v>
      </c>
      <c r="D72" s="47">
        <v>1317</v>
      </c>
      <c r="E72" s="46">
        <v>1300</v>
      </c>
      <c r="F72" s="49">
        <v>1375</v>
      </c>
      <c r="G72" s="6">
        <v>1325</v>
      </c>
    </row>
    <row r="73" spans="1:9">
      <c r="A73" s="44" t="s">
        <v>25</v>
      </c>
      <c r="B73" s="48" t="s">
        <v>41</v>
      </c>
      <c r="C73" s="48" t="s">
        <v>19</v>
      </c>
      <c r="D73" s="47">
        <v>216</v>
      </c>
      <c r="E73" s="46">
        <v>210.6</v>
      </c>
      <c r="F73" s="49">
        <v>226</v>
      </c>
    </row>
    <row r="74" spans="1:9">
      <c r="A74" s="44" t="s">
        <v>25</v>
      </c>
      <c r="B74" s="48" t="s">
        <v>60</v>
      </c>
      <c r="C74" s="48" t="s">
        <v>19</v>
      </c>
      <c r="D74" s="47">
        <v>250</v>
      </c>
      <c r="E74" s="46">
        <v>244</v>
      </c>
      <c r="F74" s="49">
        <v>260</v>
      </c>
    </row>
    <row r="75" spans="1:9">
      <c r="A75" s="44" t="s">
        <v>25</v>
      </c>
      <c r="B75" s="48" t="s">
        <v>63</v>
      </c>
      <c r="C75" s="48" t="s">
        <v>19</v>
      </c>
      <c r="D75" s="47">
        <v>664</v>
      </c>
      <c r="E75" s="46">
        <v>650</v>
      </c>
      <c r="F75" s="49">
        <v>690</v>
      </c>
    </row>
  </sheetData>
  <mergeCells count="11">
    <mergeCell ref="A17:G17"/>
    <mergeCell ref="A2:I2"/>
    <mergeCell ref="A21:I21"/>
    <mergeCell ref="A3:I3"/>
    <mergeCell ref="A33:G33"/>
    <mergeCell ref="A68:G68"/>
    <mergeCell ref="A34:C34"/>
    <mergeCell ref="A49:G49"/>
    <mergeCell ref="A62:C62"/>
    <mergeCell ref="A40:F40"/>
    <mergeCell ref="A61:E61"/>
  </mergeCells>
  <phoneticPr fontId="0" type="noConversion"/>
  <conditionalFormatting sqref="F61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2024-12-05T10:09:41Z</dcterms:modified>
</cp:coreProperties>
</file>