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/>
  <c r="H28"/>
  <c r="G29"/>
  <c r="G28"/>
  <c r="H14"/>
  <c r="H13"/>
  <c r="F57"/>
  <c r="F55"/>
  <c r="F54"/>
  <c r="F56"/>
  <c r="G27"/>
  <c r="H27" s="1"/>
  <c r="H10"/>
  <c r="F53" l="1"/>
  <c r="H12" l="1"/>
  <c r="H11" l="1"/>
  <c r="G26"/>
  <c r="H26" s="1"/>
  <c r="G24"/>
  <c r="H24" s="1"/>
  <c r="G25"/>
  <c r="H25" s="1"/>
  <c r="H8"/>
  <c r="H9"/>
  <c r="H5"/>
  <c r="H6" l="1"/>
  <c r="H7"/>
  <c r="G23" l="1"/>
  <c r="H23" s="1"/>
  <c r="G22"/>
  <c r="H22" s="1"/>
  <c r="H31" l="1"/>
  <c r="H16"/>
  <c r="F59" l="1"/>
</calcChain>
</file>

<file path=xl/sharedStrings.xml><?xml version="1.0" encoding="utf-8"?>
<sst xmlns="http://schemas.openxmlformats.org/spreadsheetml/2006/main" count="164" uniqueCount="66">
  <si>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</si>
  <si>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</si>
  <si>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</si>
  <si>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</si>
  <si>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</si>
  <si>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</si>
  <si>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</si>
  <si>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</si>
  <si>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</si>
  <si>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</si>
  <si>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</si>
  <si>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</si>
  <si>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</si>
  <si>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</si>
  <si>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</si>
  <si>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</si>
  <si>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</si>
  <si>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</si>
  <si>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</si>
  <si>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</si>
  <si>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</si>
  <si>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</si>
  <si>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</si>
  <si>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</si>
  <si>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</si>
  <si>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</si>
  <si>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</si>
  <si>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</si>
  <si>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</si>
  <si>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</si>
  <si>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STRATEGY</t>
  </si>
  <si>
    <t>MNMFINANCE BULL CALL SPREAD; SIMULTANEOUSLY BUY 295 CALL AT 10.70 N SELL 305 CALL AT 6.70</t>
  </si>
  <si>
    <t>BANKNIFTY BULL CALL SPREAD; SIMULTANEOUSLY BUY 50000 CALL AT 950 N SELL 50500 CALL AT 700</t>
  </si>
  <si>
    <t>RELIANCE</t>
  </si>
  <si>
    <t>KOTAKBANK</t>
  </si>
  <si>
    <t>BSE</t>
  </si>
  <si>
    <t>HDFCBANK 1720 LONG CALL OPTION</t>
  </si>
  <si>
    <t>MCX 6100 CALL</t>
  </si>
  <si>
    <t>OIL 420 CALL</t>
  </si>
  <si>
    <t>NIFTY 23750 PUT</t>
  </si>
  <si>
    <t>TITAN 3500 PUT</t>
  </si>
  <si>
    <t>MGL 1360 CALL</t>
  </si>
  <si>
    <t>CAMS 3700 CALL</t>
  </si>
  <si>
    <t>RBLBANK 175 CALL</t>
  </si>
  <si>
    <t>RECLTD 440 CALL</t>
  </si>
  <si>
    <t>JIOFIN</t>
  </si>
  <si>
    <t>CASTROLIND</t>
  </si>
  <si>
    <t>IGL</t>
  </si>
  <si>
    <t>BEL</t>
  </si>
  <si>
    <t>IDBI</t>
  </si>
  <si>
    <t>IIFL</t>
  </si>
  <si>
    <t>LTIM BULL PUT SPREAD; SIMULTANEOUSLY SELL 6000 PUT AT 158 N BUY 5800 PUT AT 83</t>
  </si>
  <si>
    <t>MUTHOOTFIN 2260 LONG CALL OPTION</t>
  </si>
  <si>
    <t>PRUALPHA RECOMM</t>
  </si>
  <si>
    <t>M&amp;MFINANCE</t>
  </si>
  <si>
    <t>332-344</t>
  </si>
  <si>
    <t>JKCEMENT</t>
  </si>
  <si>
    <t>5338-5471</t>
  </si>
  <si>
    <t>BIOCON</t>
  </si>
  <si>
    <t>MUTHOOTFIN</t>
  </si>
  <si>
    <t>ADANIPORT 1140 CALL</t>
  </si>
  <si>
    <t>REDINGTON</t>
  </si>
  <si>
    <t>NIFTY 23700 PUT</t>
  </si>
  <si>
    <t>CLOSE</t>
  </si>
  <si>
    <t>RHIM</t>
  </si>
  <si>
    <t>ADANIGREEN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</si>
</sst>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58" zoomScaleNormal="100" workbookViewId="0">
      <selection activeCell="I50" sqref="I50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37</v>
      </c>
      <c r="B5" s="38" t="s">
        <v>26</v>
      </c>
      <c r="C5" s="20">
        <v>230</v>
      </c>
      <c r="D5" s="20">
        <v>215</v>
      </c>
      <c r="E5" s="20">
        <v>260</v>
      </c>
      <c r="F5" s="20">
        <v>215</v>
      </c>
      <c r="G5" s="22">
        <v>100</v>
      </c>
      <c r="H5" s="39">
        <f t="shared" ref="H5:H14" si="0">+G5*(F5-C5)</f>
        <v>-1500</v>
      </c>
      <c r="I5" s="23" t="s">
        <v>13</v>
      </c>
    </row>
    <row r="6" spans="1:9">
      <c r="A6" s="19" t="s">
        <v>38</v>
      </c>
      <c r="B6" s="38" t="s">
        <v>19</v>
      </c>
      <c r="C6" s="38">
        <v>17</v>
      </c>
      <c r="D6" s="16">
        <v>15.9</v>
      </c>
      <c r="E6" s="16">
        <v>20</v>
      </c>
      <c r="F6" s="20">
        <v>18.600000000000001</v>
      </c>
      <c r="G6" s="22">
        <v>1075</v>
      </c>
      <c r="H6" s="39">
        <f t="shared" si="0"/>
        <v>1720.0000000000016</v>
      </c>
      <c r="I6" s="23" t="s">
        <v>28</v>
      </c>
    </row>
    <row r="7" spans="1:9">
      <c r="A7" s="19" t="s">
        <v>39</v>
      </c>
      <c r="B7" s="38" t="s">
        <v>19</v>
      </c>
      <c r="C7" s="16">
        <v>90</v>
      </c>
      <c r="D7" s="16">
        <v>70</v>
      </c>
      <c r="E7" s="16">
        <v>140</v>
      </c>
      <c r="F7" s="16">
        <v>70</v>
      </c>
      <c r="G7" s="22">
        <v>75</v>
      </c>
      <c r="H7" s="39">
        <f t="shared" si="0"/>
        <v>-1500</v>
      </c>
      <c r="I7" s="23" t="s">
        <v>13</v>
      </c>
    </row>
    <row r="8" spans="1:9">
      <c r="A8" s="19" t="s">
        <v>40</v>
      </c>
      <c r="B8" s="38" t="s">
        <v>19</v>
      </c>
      <c r="C8" s="16">
        <v>92</v>
      </c>
      <c r="D8" s="16">
        <v>84</v>
      </c>
      <c r="E8" s="16">
        <v>108</v>
      </c>
      <c r="F8" s="16">
        <v>84</v>
      </c>
      <c r="G8" s="22">
        <v>175</v>
      </c>
      <c r="H8" s="39">
        <f t="shared" si="0"/>
        <v>-1400</v>
      </c>
      <c r="I8" s="23" t="s">
        <v>13</v>
      </c>
    </row>
    <row r="9" spans="1:9">
      <c r="A9" s="19" t="s">
        <v>41</v>
      </c>
      <c r="B9" s="38" t="s">
        <v>19</v>
      </c>
      <c r="C9" s="16">
        <v>54</v>
      </c>
      <c r="D9" s="16">
        <v>50</v>
      </c>
      <c r="E9" s="16">
        <v>64</v>
      </c>
      <c r="F9" s="16">
        <v>55</v>
      </c>
      <c r="G9" s="22">
        <v>400</v>
      </c>
      <c r="H9" s="39">
        <f t="shared" si="0"/>
        <v>400</v>
      </c>
      <c r="I9" s="23" t="s">
        <v>18</v>
      </c>
    </row>
    <row r="10" spans="1:9">
      <c r="A10" s="19" t="s">
        <v>42</v>
      </c>
      <c r="B10" s="38" t="s">
        <v>19</v>
      </c>
      <c r="C10" s="16">
        <v>145</v>
      </c>
      <c r="D10" s="16">
        <v>135</v>
      </c>
      <c r="E10" s="16">
        <v>165</v>
      </c>
      <c r="F10" s="16">
        <v>160</v>
      </c>
      <c r="G10" s="22">
        <v>125</v>
      </c>
      <c r="H10" s="39">
        <f t="shared" si="0"/>
        <v>1875</v>
      </c>
      <c r="I10" s="23" t="s">
        <v>28</v>
      </c>
    </row>
    <row r="11" spans="1:9">
      <c r="A11" s="19" t="s">
        <v>43</v>
      </c>
      <c r="B11" s="38" t="s">
        <v>19</v>
      </c>
      <c r="C11" s="16">
        <v>6.4</v>
      </c>
      <c r="D11" s="16">
        <v>5.5</v>
      </c>
      <c r="E11" s="16">
        <v>8.5</v>
      </c>
      <c r="F11" s="16">
        <v>7</v>
      </c>
      <c r="G11" s="22">
        <v>2500</v>
      </c>
      <c r="H11" s="39">
        <f t="shared" si="0"/>
        <v>1499.9999999999991</v>
      </c>
      <c r="I11" s="23" t="s">
        <v>28</v>
      </c>
    </row>
    <row r="12" spans="1:9">
      <c r="A12" s="19" t="s">
        <v>44</v>
      </c>
      <c r="B12" s="38" t="s">
        <v>19</v>
      </c>
      <c r="C12" s="16">
        <v>19</v>
      </c>
      <c r="D12" s="16">
        <v>17.5</v>
      </c>
      <c r="E12" s="16">
        <v>23</v>
      </c>
      <c r="F12" s="16">
        <v>20.8</v>
      </c>
      <c r="G12" s="22">
        <v>1000</v>
      </c>
      <c r="H12" s="39">
        <f t="shared" si="0"/>
        <v>1800.0000000000007</v>
      </c>
      <c r="I12" s="23" t="s">
        <v>28</v>
      </c>
    </row>
    <row r="13" spans="1:9">
      <c r="A13" s="19" t="s">
        <v>60</v>
      </c>
      <c r="B13" s="38" t="s">
        <v>26</v>
      </c>
      <c r="C13" s="16">
        <v>39</v>
      </c>
      <c r="D13" s="16">
        <v>46</v>
      </c>
      <c r="E13" s="16">
        <v>35</v>
      </c>
      <c r="F13" s="16">
        <v>45</v>
      </c>
      <c r="G13" s="22">
        <v>400</v>
      </c>
      <c r="H13" s="39">
        <f t="shared" si="0"/>
        <v>2400</v>
      </c>
      <c r="I13" s="23" t="s">
        <v>28</v>
      </c>
    </row>
    <row r="14" spans="1:9">
      <c r="A14" s="19" t="s">
        <v>62</v>
      </c>
      <c r="B14" s="38" t="s">
        <v>19</v>
      </c>
      <c r="C14" s="16">
        <v>80</v>
      </c>
      <c r="D14" s="16">
        <v>60</v>
      </c>
      <c r="E14" s="16">
        <v>120</v>
      </c>
      <c r="F14" s="16">
        <v>91</v>
      </c>
      <c r="G14" s="22">
        <v>75</v>
      </c>
      <c r="H14" s="39">
        <f t="shared" si="0"/>
        <v>825</v>
      </c>
      <c r="I14" s="23" t="s">
        <v>63</v>
      </c>
    </row>
    <row r="15" spans="1:9">
      <c r="A15" s="19"/>
      <c r="B15" s="38"/>
      <c r="C15" s="16"/>
      <c r="D15" s="16"/>
      <c r="E15" s="16"/>
      <c r="F15" s="16"/>
      <c r="G15" s="22"/>
      <c r="H15" s="39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6120.0000000000018</v>
      </c>
      <c r="I16" s="24"/>
    </row>
    <row r="17" spans="1:9">
      <c r="A17" s="27"/>
      <c r="B17" s="27"/>
      <c r="C17" s="27"/>
      <c r="D17" s="27"/>
      <c r="E17" s="27"/>
      <c r="F17" s="27"/>
      <c r="G17" s="27"/>
      <c r="H17" s="28"/>
      <c r="I17" s="29"/>
    </row>
    <row r="18" spans="1:9">
      <c r="A18" s="27"/>
      <c r="C18" s="27"/>
      <c r="D18" s="27"/>
      <c r="E18" s="27"/>
      <c r="F18" s="27"/>
      <c r="G18" s="27"/>
      <c r="H18" s="28"/>
      <c r="I18" s="29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45</v>
      </c>
      <c r="B22" s="38" t="s">
        <v>26</v>
      </c>
      <c r="C22" s="20">
        <v>251.5</v>
      </c>
      <c r="D22" s="20">
        <v>249</v>
      </c>
      <c r="E22" s="20">
        <v>257</v>
      </c>
      <c r="F22" s="20">
        <v>254</v>
      </c>
      <c r="G22" s="22">
        <f>100000/C22</f>
        <v>397.61431411530816</v>
      </c>
      <c r="H22" s="39">
        <f t="shared" ref="H22:H29" si="1">(F22-C22)*G22</f>
        <v>994.0357852882704</v>
      </c>
      <c r="I22" s="23" t="s">
        <v>28</v>
      </c>
    </row>
    <row r="23" spans="1:9" ht="14.25" customHeight="1">
      <c r="A23" s="19" t="s">
        <v>46</v>
      </c>
      <c r="B23" s="38" t="s">
        <v>19</v>
      </c>
      <c r="C23" s="15">
        <v>199</v>
      </c>
      <c r="D23" s="16">
        <v>197</v>
      </c>
      <c r="E23" s="16">
        <v>203</v>
      </c>
      <c r="F23" s="20">
        <v>199.2</v>
      </c>
      <c r="G23" s="22">
        <f t="shared" ref="G23" si="2">100000/C23</f>
        <v>502.51256281407035</v>
      </c>
      <c r="H23" s="39">
        <f t="shared" si="1"/>
        <v>100.50251256280836</v>
      </c>
      <c r="I23" s="23" t="s">
        <v>18</v>
      </c>
    </row>
    <row r="24" spans="1:9" ht="14.25" customHeight="1">
      <c r="A24" s="19" t="s">
        <v>47</v>
      </c>
      <c r="B24" s="38" t="s">
        <v>19</v>
      </c>
      <c r="C24" s="16">
        <v>203</v>
      </c>
      <c r="D24" s="16">
        <v>201</v>
      </c>
      <c r="E24" s="16">
        <v>208</v>
      </c>
      <c r="F24" s="20">
        <v>206.8</v>
      </c>
      <c r="G24" s="22">
        <f t="shared" ref="G24:G25" si="3">100000/C24</f>
        <v>492.61083743842363</v>
      </c>
      <c r="H24" s="39">
        <f t="shared" si="1"/>
        <v>1871.9211822660154</v>
      </c>
      <c r="I24" s="23" t="s">
        <v>28</v>
      </c>
    </row>
    <row r="25" spans="1:9" ht="14.25" customHeight="1">
      <c r="A25" s="19" t="s">
        <v>48</v>
      </c>
      <c r="B25" s="38" t="s">
        <v>19</v>
      </c>
      <c r="C25" s="16">
        <v>290.39999999999998</v>
      </c>
      <c r="D25" s="16">
        <v>287.5</v>
      </c>
      <c r="E25" s="16">
        <v>296</v>
      </c>
      <c r="F25" s="20">
        <v>290.5</v>
      </c>
      <c r="G25" s="22">
        <f t="shared" si="3"/>
        <v>344.35261707988985</v>
      </c>
      <c r="H25" s="39">
        <f t="shared" si="1"/>
        <v>34.435261707996816</v>
      </c>
      <c r="I25" s="23" t="s">
        <v>18</v>
      </c>
    </row>
    <row r="26" spans="1:9" ht="14.4" customHeight="1">
      <c r="A26" s="19" t="s">
        <v>49</v>
      </c>
      <c r="B26" s="38" t="s">
        <v>19</v>
      </c>
      <c r="C26" s="16">
        <v>82.4</v>
      </c>
      <c r="D26" s="16">
        <v>81.5</v>
      </c>
      <c r="E26" s="16">
        <v>84</v>
      </c>
      <c r="F26" s="20">
        <v>81.5</v>
      </c>
      <c r="G26" s="22">
        <f t="shared" ref="G26:G29" si="4">100000/C26</f>
        <v>1213.5922330097087</v>
      </c>
      <c r="H26" s="39">
        <f t="shared" si="1"/>
        <v>-1092.2330097087447</v>
      </c>
      <c r="I26" s="23" t="s">
        <v>13</v>
      </c>
    </row>
    <row r="27" spans="1:9" ht="14.25" customHeight="1">
      <c r="A27" s="19" t="s">
        <v>50</v>
      </c>
      <c r="B27" s="38" t="s">
        <v>19</v>
      </c>
      <c r="C27" s="16">
        <v>366</v>
      </c>
      <c r="D27" s="16">
        <v>362</v>
      </c>
      <c r="E27" s="16">
        <v>374</v>
      </c>
      <c r="F27" s="20">
        <v>366.5</v>
      </c>
      <c r="G27" s="22">
        <f t="shared" si="4"/>
        <v>273.22404371584702</v>
      </c>
      <c r="H27" s="39">
        <f t="shared" si="1"/>
        <v>136.61202185792351</v>
      </c>
      <c r="I27" s="23" t="s">
        <v>18</v>
      </c>
    </row>
    <row r="28" spans="1:9" ht="14.25" customHeight="1">
      <c r="A28" s="19" t="s">
        <v>64</v>
      </c>
      <c r="B28" s="38" t="s">
        <v>19</v>
      </c>
      <c r="C28" s="16">
        <v>482</v>
      </c>
      <c r="D28" s="16">
        <v>477</v>
      </c>
      <c r="E28" s="16">
        <v>493</v>
      </c>
      <c r="F28" s="20">
        <v>481</v>
      </c>
      <c r="G28" s="22">
        <f t="shared" si="4"/>
        <v>207.46887966804979</v>
      </c>
      <c r="H28" s="39">
        <f t="shared" si="1"/>
        <v>-207.46887966804979</v>
      </c>
      <c r="I28" s="23" t="s">
        <v>63</v>
      </c>
    </row>
    <row r="29" spans="1:9" ht="14.25" customHeight="1">
      <c r="A29" s="19" t="s">
        <v>65</v>
      </c>
      <c r="B29" s="38" t="s">
        <v>19</v>
      </c>
      <c r="C29" s="16">
        <v>1020</v>
      </c>
      <c r="D29" s="16">
        <v>1010</v>
      </c>
      <c r="E29" s="16">
        <v>1040</v>
      </c>
      <c r="F29" s="20">
        <v>1018</v>
      </c>
      <c r="G29" s="22">
        <f t="shared" si="4"/>
        <v>98.039215686274517</v>
      </c>
      <c r="H29" s="39">
        <f t="shared" si="1"/>
        <v>-196.07843137254903</v>
      </c>
      <c r="I29" s="23" t="s">
        <v>63</v>
      </c>
    </row>
    <row r="30" spans="1:9" ht="14.25" customHeight="1">
      <c r="A30" s="19"/>
      <c r="B30" s="38"/>
      <c r="C30" s="16"/>
      <c r="D30" s="16"/>
      <c r="E30" s="16"/>
      <c r="F30" s="20"/>
      <c r="G30" s="22"/>
      <c r="H30" s="18"/>
      <c r="I30" s="23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21">
        <f>SUM(H22:H30)</f>
        <v>1641.726442933671</v>
      </c>
      <c r="I31" s="24"/>
    </row>
    <row r="32" spans="1:9">
      <c r="A32" s="53" t="s">
        <v>14</v>
      </c>
      <c r="B32" s="53"/>
      <c r="C32" s="53"/>
      <c r="I32" s="6"/>
    </row>
    <row r="33" spans="1:9">
      <c r="A33" s="26"/>
      <c r="B33" s="26"/>
      <c r="C33" s="26"/>
      <c r="I33" s="6"/>
    </row>
    <row r="34" spans="1:9">
      <c r="A34" s="26"/>
      <c r="B34" s="46"/>
      <c r="C34" s="47"/>
      <c r="I34" s="6"/>
    </row>
    <row r="35" spans="1:9">
      <c r="I35" s="6"/>
    </row>
    <row r="36" spans="1:9">
      <c r="A36" s="3"/>
      <c r="D36" s="4"/>
      <c r="E36" s="4"/>
      <c r="I36" s="6"/>
    </row>
    <row r="37" spans="1:9">
      <c r="A37" s="9"/>
      <c r="B37" s="10"/>
      <c r="C37" s="10"/>
      <c r="D37" s="10"/>
      <c r="E37" s="10"/>
      <c r="G37" s="7"/>
      <c r="I37" s="6"/>
    </row>
    <row r="38" spans="1:9">
      <c r="A38" s="49" t="s">
        <v>27</v>
      </c>
      <c r="B38" s="49"/>
      <c r="C38" s="49"/>
      <c r="D38" s="49"/>
      <c r="E38" s="49"/>
      <c r="F38" s="49"/>
      <c r="G38" s="11"/>
      <c r="H38" s="30"/>
      <c r="I38" s="6"/>
    </row>
    <row r="39" spans="1:9">
      <c r="A39" s="17" t="s">
        <v>11</v>
      </c>
      <c r="B39" s="17" t="s">
        <v>1</v>
      </c>
      <c r="C39" s="17" t="s">
        <v>2</v>
      </c>
      <c r="D39" s="17" t="s">
        <v>3</v>
      </c>
      <c r="E39" s="17" t="s">
        <v>5</v>
      </c>
      <c r="F39" s="17" t="s">
        <v>4</v>
      </c>
      <c r="G39" s="8"/>
      <c r="H39" s="31"/>
      <c r="I39" s="6"/>
    </row>
    <row r="40" spans="1:9">
      <c r="A40" s="38" t="s">
        <v>53</v>
      </c>
      <c r="B40" s="42" t="s">
        <v>54</v>
      </c>
      <c r="C40" s="42" t="s">
        <v>19</v>
      </c>
      <c r="D40" s="41">
        <v>300</v>
      </c>
      <c r="E40" s="41" t="s">
        <v>55</v>
      </c>
      <c r="F40" s="43">
        <v>271.8</v>
      </c>
      <c r="G40" s="5"/>
      <c r="H40" s="30"/>
      <c r="I40" s="14"/>
    </row>
    <row r="41" spans="1:9">
      <c r="A41" s="38" t="s">
        <v>53</v>
      </c>
      <c r="B41" s="42" t="s">
        <v>56</v>
      </c>
      <c r="C41" s="42" t="s">
        <v>19</v>
      </c>
      <c r="D41" s="41">
        <v>4971</v>
      </c>
      <c r="E41" s="41" t="s">
        <v>57</v>
      </c>
      <c r="F41" s="43">
        <v>4638</v>
      </c>
      <c r="G41" s="5"/>
      <c r="H41" s="30"/>
      <c r="I41" s="14"/>
    </row>
    <row r="42" spans="1:9">
      <c r="A42" s="38" t="s">
        <v>25</v>
      </c>
      <c r="B42" s="42" t="s">
        <v>58</v>
      </c>
      <c r="C42" s="42" t="s">
        <v>19</v>
      </c>
      <c r="D42" s="41">
        <v>387.5</v>
      </c>
      <c r="E42" s="40">
        <v>365</v>
      </c>
      <c r="F42" s="43">
        <v>415</v>
      </c>
      <c r="G42" s="5"/>
      <c r="H42" s="30"/>
      <c r="I42" s="14"/>
    </row>
    <row r="43" spans="1:9">
      <c r="A43" s="38" t="s">
        <v>25</v>
      </c>
      <c r="B43" s="42" t="s">
        <v>59</v>
      </c>
      <c r="C43" s="42" t="s">
        <v>19</v>
      </c>
      <c r="D43" s="41">
        <v>2280</v>
      </c>
      <c r="E43" s="40">
        <v>2217</v>
      </c>
      <c r="F43" s="43">
        <v>2380</v>
      </c>
      <c r="G43" s="5"/>
      <c r="H43" s="30"/>
      <c r="I43" s="14"/>
    </row>
    <row r="44" spans="1:9">
      <c r="A44" s="38" t="s">
        <v>25</v>
      </c>
      <c r="B44" s="42" t="s">
        <v>61</v>
      </c>
      <c r="C44" s="42" t="s">
        <v>19</v>
      </c>
      <c r="D44" s="41">
        <v>212.3</v>
      </c>
      <c r="E44" s="40">
        <v>205</v>
      </c>
      <c r="F44" s="43">
        <v>223</v>
      </c>
      <c r="G44" s="5"/>
      <c r="H44" s="30"/>
      <c r="I44" s="14"/>
    </row>
    <row r="45" spans="1:9">
      <c r="A45" s="38" t="s">
        <v>30</v>
      </c>
      <c r="B45" s="42" t="s">
        <v>52</v>
      </c>
      <c r="C45" s="42" t="s">
        <v>26</v>
      </c>
      <c r="D45" s="41">
        <v>98</v>
      </c>
      <c r="E45" s="40">
        <v>86</v>
      </c>
      <c r="F45" s="43">
        <v>125</v>
      </c>
      <c r="G45" s="5"/>
      <c r="H45" s="30"/>
      <c r="I45" s="14"/>
    </row>
    <row r="46" spans="1:9">
      <c r="A46" s="38" t="s">
        <v>30</v>
      </c>
      <c r="B46" s="42" t="s">
        <v>51</v>
      </c>
      <c r="C46" s="42" t="s">
        <v>29</v>
      </c>
      <c r="D46" s="41">
        <v>75</v>
      </c>
      <c r="E46" s="40">
        <v>95</v>
      </c>
      <c r="F46" s="43">
        <v>30</v>
      </c>
      <c r="G46" s="5"/>
      <c r="H46" s="30"/>
      <c r="I46" s="14"/>
    </row>
    <row r="47" spans="1:9">
      <c r="A47" s="38"/>
      <c r="B47" s="42"/>
      <c r="C47" s="42"/>
      <c r="D47" s="41"/>
      <c r="E47" s="40"/>
      <c r="F47" s="43"/>
      <c r="G47" s="5"/>
      <c r="H47" s="30"/>
      <c r="I47" s="14"/>
    </row>
    <row r="48" spans="1:9">
      <c r="A48" s="38"/>
      <c r="B48" s="42"/>
      <c r="C48" s="42"/>
      <c r="D48" s="41"/>
      <c r="E48" s="40"/>
      <c r="F48" s="43"/>
      <c r="G48" s="5"/>
      <c r="H48" s="30"/>
      <c r="I48" s="14"/>
    </row>
    <row r="49" spans="1:9">
      <c r="A49" s="44"/>
      <c r="C49" s="45"/>
      <c r="D49" s="35"/>
      <c r="E49" s="36"/>
      <c r="F49" s="37"/>
      <c r="G49" s="5"/>
      <c r="H49" s="30"/>
      <c r="I49" s="14"/>
    </row>
    <row r="50" spans="1:9">
      <c r="A50" s="12"/>
      <c r="C50" s="5"/>
      <c r="D50" s="3"/>
      <c r="E50" s="3"/>
      <c r="F50" s="3"/>
      <c r="G50" s="3"/>
      <c r="H50" s="30"/>
      <c r="I50" s="14"/>
    </row>
    <row r="51" spans="1:9" ht="15" customHeight="1">
      <c r="A51" s="49" t="s">
        <v>21</v>
      </c>
      <c r="B51" s="49"/>
      <c r="C51" s="49"/>
      <c r="D51" s="49"/>
      <c r="E51" s="49"/>
      <c r="F51" s="49"/>
      <c r="G51" s="49"/>
      <c r="H51" s="11"/>
      <c r="I51" s="14"/>
    </row>
    <row r="52" spans="1:9">
      <c r="A52" s="34" t="s">
        <v>23</v>
      </c>
      <c r="B52" s="34" t="s">
        <v>1</v>
      </c>
      <c r="C52" s="34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2"/>
      <c r="I52" s="14"/>
    </row>
    <row r="53" spans="1:9">
      <c r="A53" s="38" t="s">
        <v>25</v>
      </c>
      <c r="B53" s="42" t="s">
        <v>35</v>
      </c>
      <c r="C53" s="42" t="s">
        <v>19</v>
      </c>
      <c r="D53" s="41">
        <v>5570</v>
      </c>
      <c r="E53" s="40">
        <v>5714</v>
      </c>
      <c r="F53" s="39">
        <f>+(50000/D53)*(E53-D53)</f>
        <v>1292.6391382405745</v>
      </c>
      <c r="G53" s="16" t="s">
        <v>28</v>
      </c>
    </row>
    <row r="54" spans="1:9">
      <c r="A54" s="38" t="s">
        <v>30</v>
      </c>
      <c r="B54" s="42" t="s">
        <v>31</v>
      </c>
      <c r="C54" s="42" t="s">
        <v>26</v>
      </c>
      <c r="D54" s="41">
        <v>4</v>
      </c>
      <c r="E54" s="40">
        <v>5.3</v>
      </c>
      <c r="F54" s="39">
        <f>+(2000)*(E54-D54)</f>
        <v>2599.9999999999995</v>
      </c>
      <c r="G54" s="16" t="s">
        <v>28</v>
      </c>
    </row>
    <row r="55" spans="1:9">
      <c r="A55" s="38" t="s">
        <v>30</v>
      </c>
      <c r="B55" s="42" t="s">
        <v>32</v>
      </c>
      <c r="C55" s="42" t="s">
        <v>19</v>
      </c>
      <c r="D55" s="41">
        <v>250</v>
      </c>
      <c r="E55" s="40">
        <v>300</v>
      </c>
      <c r="F55" s="39">
        <f>+(30)*(E55-D55)</f>
        <v>1500</v>
      </c>
      <c r="G55" s="16" t="s">
        <v>28</v>
      </c>
    </row>
    <row r="56" spans="1:9">
      <c r="A56" s="38" t="s">
        <v>30</v>
      </c>
      <c r="B56" s="42" t="s">
        <v>36</v>
      </c>
      <c r="C56" s="42" t="s">
        <v>26</v>
      </c>
      <c r="D56" s="41">
        <v>32</v>
      </c>
      <c r="E56" s="40">
        <v>37</v>
      </c>
      <c r="F56" s="39">
        <f>+(550)*(E56-D56)</f>
        <v>2750</v>
      </c>
      <c r="G56" s="16" t="s">
        <v>28</v>
      </c>
    </row>
    <row r="57" spans="1:9">
      <c r="A57" s="38" t="s">
        <v>30</v>
      </c>
      <c r="B57" s="42" t="s">
        <v>52</v>
      </c>
      <c r="C57" s="42" t="s">
        <v>26</v>
      </c>
      <c r="D57" s="41">
        <v>98</v>
      </c>
      <c r="E57" s="40">
        <v>117</v>
      </c>
      <c r="F57" s="39">
        <f>+(275)*(E57-D57)</f>
        <v>5225</v>
      </c>
      <c r="G57" s="16" t="s">
        <v>28</v>
      </c>
    </row>
    <row r="58" spans="1:9">
      <c r="A58" s="38"/>
      <c r="B58" s="42"/>
      <c r="C58" s="42"/>
      <c r="D58" s="41"/>
      <c r="E58" s="40"/>
      <c r="F58" s="39"/>
      <c r="G58" s="16"/>
      <c r="I58" s="14"/>
    </row>
    <row r="59" spans="1:9">
      <c r="A59" s="55" t="s">
        <v>10</v>
      </c>
      <c r="B59" s="56"/>
      <c r="C59" s="56"/>
      <c r="D59" s="56"/>
      <c r="E59" s="57"/>
      <c r="F59" s="33">
        <f>SUM(F53:F58)</f>
        <v>13367.639138240575</v>
      </c>
      <c r="I59" s="14"/>
    </row>
    <row r="60" spans="1:9">
      <c r="A60" s="54" t="s">
        <v>22</v>
      </c>
      <c r="B60" s="53"/>
      <c r="C60" s="53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50" t="s">
        <v>17</v>
      </c>
      <c r="B66" s="51"/>
      <c r="C66" s="51"/>
      <c r="D66" s="51"/>
      <c r="E66" s="51"/>
      <c r="F66" s="51"/>
      <c r="G66" s="52"/>
      <c r="I66" s="14"/>
    </row>
    <row r="67" spans="1:9" ht="14.4" customHeight="1">
      <c r="A67" s="34" t="s">
        <v>11</v>
      </c>
      <c r="B67" s="34" t="s">
        <v>1</v>
      </c>
      <c r="C67" s="34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38" t="s">
        <v>25</v>
      </c>
      <c r="B68" s="42" t="s">
        <v>33</v>
      </c>
      <c r="C68" s="42" t="s">
        <v>19</v>
      </c>
      <c r="D68" s="41">
        <v>1278</v>
      </c>
      <c r="E68" s="40">
        <v>1250</v>
      </c>
      <c r="F68" s="43">
        <v>1320</v>
      </c>
    </row>
    <row r="69" spans="1:9">
      <c r="A69" s="38" t="s">
        <v>25</v>
      </c>
      <c r="B69" s="42" t="s">
        <v>34</v>
      </c>
      <c r="C69" s="42" t="s">
        <v>19</v>
      </c>
      <c r="D69" s="41">
        <v>1925</v>
      </c>
      <c r="E69" s="40">
        <v>1890</v>
      </c>
      <c r="F69" s="43">
        <v>1980</v>
      </c>
    </row>
    <row r="70" spans="1:9">
      <c r="A70" s="38" t="s">
        <v>25</v>
      </c>
      <c r="B70" s="42" t="s">
        <v>58</v>
      </c>
      <c r="C70" s="42" t="s">
        <v>19</v>
      </c>
      <c r="D70" s="41">
        <v>387.5</v>
      </c>
      <c r="E70" s="40">
        <v>365</v>
      </c>
      <c r="F70" s="43">
        <v>415</v>
      </c>
    </row>
    <row r="71" spans="1:9">
      <c r="A71" s="38" t="s">
        <v>25</v>
      </c>
      <c r="B71" s="42" t="s">
        <v>59</v>
      </c>
      <c r="C71" s="42" t="s">
        <v>19</v>
      </c>
      <c r="D71" s="41">
        <v>2280</v>
      </c>
      <c r="E71" s="40">
        <v>2217</v>
      </c>
      <c r="F71" s="43">
        <v>2380</v>
      </c>
    </row>
    <row r="72" spans="1:9">
      <c r="A72" s="38" t="s">
        <v>25</v>
      </c>
      <c r="B72" s="42" t="s">
        <v>61</v>
      </c>
      <c r="C72" s="42" t="s">
        <v>19</v>
      </c>
      <c r="D72" s="41">
        <v>212.3</v>
      </c>
      <c r="E72" s="40">
        <v>205</v>
      </c>
      <c r="F72" s="43">
        <v>223</v>
      </c>
    </row>
    <row r="73" spans="1:9">
      <c r="A73" s="38" t="s">
        <v>30</v>
      </c>
      <c r="B73" s="42" t="s">
        <v>51</v>
      </c>
      <c r="C73" s="42" t="s">
        <v>29</v>
      </c>
      <c r="D73" s="41">
        <v>75</v>
      </c>
      <c r="E73" s="40">
        <v>95</v>
      </c>
      <c r="F73" s="43">
        <v>30</v>
      </c>
    </row>
  </sheetData>
  <mergeCells count="11">
    <mergeCell ref="A66:G66"/>
    <mergeCell ref="A32:C32"/>
    <mergeCell ref="A51:G51"/>
    <mergeCell ref="A60:C60"/>
    <mergeCell ref="A38:F38"/>
    <mergeCell ref="A59:E59"/>
    <mergeCell ref="A16:G16"/>
    <mergeCell ref="A2:I2"/>
    <mergeCell ref="A20:I20"/>
    <mergeCell ref="A3:I3"/>
    <mergeCell ref="A31:G31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2025-02-05T10:21:57Z</dcterms:modified>
</cp:coreProperties>
</file>