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/>
  <c r="F63"/>
  <c r="F62"/>
  <c r="F61"/>
  <c r="F60"/>
  <c r="F59"/>
  <c r="H13"/>
  <c r="H12"/>
  <c r="F56" l="1"/>
  <c r="F55"/>
  <c r="H11"/>
  <c r="H8"/>
  <c r="H9"/>
  <c r="F58"/>
  <c r="F57"/>
  <c r="G28"/>
  <c r="G29"/>
  <c r="H29" s="1"/>
  <c r="H28" l="1"/>
  <c r="G27"/>
  <c r="H27" s="1"/>
  <c r="G26" l="1"/>
  <c r="H26" s="1"/>
  <c r="H6" l="1"/>
  <c r="H7"/>
  <c r="H10"/>
  <c r="H5"/>
  <c r="G25" l="1"/>
  <c r="H25" s="1"/>
  <c r="F54"/>
  <c r="G22" l="1"/>
  <c r="H22" s="1"/>
  <c r="G23"/>
  <c r="H23" s="1"/>
  <c r="G24"/>
  <c r="H24" s="1"/>
  <c r="H33" l="1"/>
  <c r="H16"/>
  <c r="F65" l="1"/>
</calcChain>
</file>

<file path=xl/sharedStrings.xml><?xml version="1.0" encoding="utf-8"?>
<sst xmlns="http://schemas.openxmlformats.org/spreadsheetml/2006/main" count="185" uniqueCount="64">
  <si>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</si>
  <si>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</si>
  <si>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</si>
  <si>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</si>
  <si>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</si>
  <si>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</si>
  <si>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</si>
  <si>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</si>
  <si>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</si>
  <si>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</si>
  <si>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</si>
  <si>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</si>
  <si>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</si>
  <si>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</si>
  <si>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</si>
  <si>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</si>
  <si>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</si>
  <si>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</si>
  <si>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</si>
  <si>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</si>
  <si>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</si>
  <si>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</si>
  <si>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</si>
  <si>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</si>
  <si>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</si>
  <si>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</si>
  <si>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</si>
  <si>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</si>
  <si>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</si>
  <si>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CLOSE</t>
  </si>
  <si>
    <t>APLAPOLLO</t>
  </si>
  <si>
    <t>JUBLINGREA</t>
  </si>
  <si>
    <t>BANKNIFTY 51500 CALL</t>
  </si>
  <si>
    <t>ANGELONE</t>
  </si>
  <si>
    <t>COROMANDEL</t>
  </si>
  <si>
    <t>VARROC</t>
  </si>
  <si>
    <t>GPIL</t>
  </si>
  <si>
    <t>OPTION STRATEGY</t>
  </si>
  <si>
    <t>LALPATHLAB 3050 LONG CALL OPTION</t>
  </si>
  <si>
    <t>MNM 3050 LONG CALL OPTION</t>
  </si>
  <si>
    <t>CHALET</t>
  </si>
  <si>
    <t>GRANULES</t>
  </si>
  <si>
    <t>BEML</t>
  </si>
  <si>
    <t>HSCL</t>
  </si>
  <si>
    <t>RAYMOND</t>
  </si>
  <si>
    <t>JKCEMENT</t>
  </si>
  <si>
    <t>RAMCOCEM</t>
  </si>
  <si>
    <t>PFC</t>
  </si>
  <si>
    <t>HAL 4200 CALL</t>
  </si>
  <si>
    <t>PFC 450 CALL</t>
  </si>
  <si>
    <t>NIFTY 23800 CALL</t>
  </si>
  <si>
    <t>BAJAJFINSERV 1620 CALL</t>
  </si>
  <si>
    <t>TVSMOTOR 2440 CALL</t>
  </si>
  <si>
    <t>ULTRACEM 11600 CALL</t>
  </si>
  <si>
    <t>GRASIM 2520 CALL</t>
  </si>
  <si>
    <t>BAJAJAUTO 9000 CALL</t>
  </si>
  <si>
    <t>EIDPARRY</t>
  </si>
  <si>
    <t>MNMFIN</t>
  </si>
  <si>
    <t>POLICYBZR</t>
  </si>
  <si>
    <t>MARUTI 11400 LONG CALL OPTION</t>
  </si>
  <si>
    <t>EICHERMOTOR 4950 CALL</t>
  </si>
  <si>
    <t>NIFTY BULL CALL SPREAD FOR JAN 9 SERIES; SIMULTANEOUSLY BUY 23900 CALL AT 260 N SELL 24200 CALL AT 120</t>
  </si>
  <si>
    <t>NIFTY 24150 CALL - EXPIRY TRADE</t>
  </si>
  <si>
    <t>ULTRACEM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</si>
</sst>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left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2" fillId="0" borderId="0" xfId="0" applyFont="1" applyBorder="1"/>
    <xf numFmtId="0" fontId="8" fillId="0" borderId="0" xfId="0" applyFont="1" applyFill="1" applyBorder="1"/>
    <xf numFmtId="0" fontId="5" fillId="0" borderId="0" xfId="0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0"/>
  <sheetViews>
    <sheetView tabSelected="1" topLeftCell="A52" zoomScaleNormal="100" workbookViewId="0">
      <selection activeCell="I57" sqref="I57:I62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4" t="s">
        <v>0</v>
      </c>
      <c r="B2" s="54"/>
      <c r="C2" s="54"/>
      <c r="D2" s="54"/>
      <c r="E2" s="54"/>
      <c r="F2" s="54"/>
      <c r="G2" s="54"/>
      <c r="H2" s="54"/>
      <c r="I2" s="54"/>
    </row>
    <row r="3" spans="1:9">
      <c r="A3" s="54" t="s">
        <v>16</v>
      </c>
      <c r="B3" s="54"/>
      <c r="C3" s="54"/>
      <c r="D3" s="54"/>
      <c r="E3" s="54"/>
      <c r="F3" s="54"/>
      <c r="G3" s="54"/>
      <c r="H3" s="54"/>
      <c r="I3" s="54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48</v>
      </c>
      <c r="B5" s="41" t="s">
        <v>26</v>
      </c>
      <c r="C5" s="20">
        <v>150</v>
      </c>
      <c r="D5" s="20">
        <v>140</v>
      </c>
      <c r="E5" s="20">
        <v>170</v>
      </c>
      <c r="F5" s="20">
        <v>158</v>
      </c>
      <c r="G5" s="22">
        <v>150</v>
      </c>
      <c r="H5" s="18">
        <f>+G5*(F5-C5)</f>
        <v>1200</v>
      </c>
      <c r="I5" s="23" t="s">
        <v>28</v>
      </c>
    </row>
    <row r="6" spans="1:9">
      <c r="A6" s="19" t="s">
        <v>49</v>
      </c>
      <c r="B6" s="41" t="s">
        <v>19</v>
      </c>
      <c r="C6" s="16">
        <v>18</v>
      </c>
      <c r="D6" s="16">
        <v>16.899999999999999</v>
      </c>
      <c r="E6" s="16">
        <v>21</v>
      </c>
      <c r="F6" s="16">
        <v>16.899999999999999</v>
      </c>
      <c r="G6" s="22">
        <v>1300</v>
      </c>
      <c r="H6" s="42">
        <f t="shared" ref="H6:H14" si="0">+G6*(F6-C6)</f>
        <v>-1430.0000000000018</v>
      </c>
      <c r="I6" s="23" t="s">
        <v>13</v>
      </c>
    </row>
    <row r="7" spans="1:9">
      <c r="A7" s="19" t="s">
        <v>50</v>
      </c>
      <c r="B7" s="41" t="s">
        <v>19</v>
      </c>
      <c r="C7" s="16">
        <v>120</v>
      </c>
      <c r="D7" s="16">
        <v>90</v>
      </c>
      <c r="E7" s="16">
        <v>170</v>
      </c>
      <c r="F7" s="16">
        <v>141</v>
      </c>
      <c r="G7" s="22">
        <v>75</v>
      </c>
      <c r="H7" s="42">
        <f t="shared" si="0"/>
        <v>1575</v>
      </c>
      <c r="I7" s="23" t="s">
        <v>28</v>
      </c>
    </row>
    <row r="8" spans="1:9">
      <c r="A8" s="19" t="s">
        <v>51</v>
      </c>
      <c r="B8" s="41" t="s">
        <v>19</v>
      </c>
      <c r="C8" s="16">
        <v>41</v>
      </c>
      <c r="D8" s="16">
        <v>38</v>
      </c>
      <c r="E8" s="16">
        <v>50</v>
      </c>
      <c r="F8" s="16">
        <v>44</v>
      </c>
      <c r="G8" s="22">
        <v>500</v>
      </c>
      <c r="H8" s="42">
        <f t="shared" si="0"/>
        <v>1500</v>
      </c>
      <c r="I8" s="23" t="s">
        <v>28</v>
      </c>
    </row>
    <row r="9" spans="1:9">
      <c r="A9" s="19" t="s">
        <v>52</v>
      </c>
      <c r="B9" s="41" t="s">
        <v>19</v>
      </c>
      <c r="C9" s="16">
        <v>80</v>
      </c>
      <c r="D9" s="16">
        <v>75</v>
      </c>
      <c r="E9" s="16">
        <v>90</v>
      </c>
      <c r="F9" s="16">
        <v>90</v>
      </c>
      <c r="G9" s="22">
        <v>350</v>
      </c>
      <c r="H9" s="42">
        <f t="shared" si="0"/>
        <v>3500</v>
      </c>
      <c r="I9" s="23" t="s">
        <v>28</v>
      </c>
    </row>
    <row r="10" spans="1:9">
      <c r="A10" s="19" t="s">
        <v>53</v>
      </c>
      <c r="B10" s="41" t="s">
        <v>19</v>
      </c>
      <c r="C10" s="16">
        <v>265</v>
      </c>
      <c r="D10" s="16">
        <v>240</v>
      </c>
      <c r="E10" s="16">
        <v>310</v>
      </c>
      <c r="F10" s="16">
        <v>288</v>
      </c>
      <c r="G10" s="22">
        <v>50</v>
      </c>
      <c r="H10" s="42">
        <f t="shared" si="0"/>
        <v>1150</v>
      </c>
      <c r="I10" s="23" t="s">
        <v>28</v>
      </c>
    </row>
    <row r="11" spans="1:9">
      <c r="A11" s="19" t="s">
        <v>54</v>
      </c>
      <c r="B11" s="41" t="s">
        <v>19</v>
      </c>
      <c r="C11" s="16">
        <v>64</v>
      </c>
      <c r="D11" s="16">
        <v>58</v>
      </c>
      <c r="E11" s="16">
        <v>76</v>
      </c>
      <c r="F11" s="16">
        <v>75</v>
      </c>
      <c r="G11" s="22">
        <v>250</v>
      </c>
      <c r="H11" s="42">
        <f t="shared" si="0"/>
        <v>2750</v>
      </c>
      <c r="I11" s="23" t="s">
        <v>28</v>
      </c>
    </row>
    <row r="12" spans="1:9">
      <c r="A12" s="19" t="s">
        <v>32</v>
      </c>
      <c r="B12" s="41" t="s">
        <v>19</v>
      </c>
      <c r="C12" s="16">
        <v>1000</v>
      </c>
      <c r="D12" s="16">
        <v>900</v>
      </c>
      <c r="E12" s="16">
        <v>1200</v>
      </c>
      <c r="F12" s="16">
        <v>1005</v>
      </c>
      <c r="G12" s="22">
        <v>15</v>
      </c>
      <c r="H12" s="42">
        <f t="shared" si="0"/>
        <v>75</v>
      </c>
      <c r="I12" s="23" t="s">
        <v>18</v>
      </c>
    </row>
    <row r="13" spans="1:9">
      <c r="A13" s="19" t="s">
        <v>55</v>
      </c>
      <c r="B13" s="41" t="s">
        <v>19</v>
      </c>
      <c r="C13" s="16">
        <v>280</v>
      </c>
      <c r="D13" s="16">
        <v>260</v>
      </c>
      <c r="E13" s="16">
        <v>320</v>
      </c>
      <c r="F13" s="16">
        <v>308</v>
      </c>
      <c r="G13" s="22">
        <v>75</v>
      </c>
      <c r="H13" s="42">
        <f t="shared" si="0"/>
        <v>2100</v>
      </c>
      <c r="I13" s="23" t="s">
        <v>28</v>
      </c>
    </row>
    <row r="14" spans="1:9">
      <c r="A14" s="19" t="s">
        <v>62</v>
      </c>
      <c r="B14" s="41" t="s">
        <v>26</v>
      </c>
      <c r="C14" s="16">
        <v>35</v>
      </c>
      <c r="D14" s="16">
        <v>15</v>
      </c>
      <c r="E14" s="16">
        <v>70</v>
      </c>
      <c r="F14" s="16">
        <v>38.5</v>
      </c>
      <c r="G14" s="22">
        <v>75</v>
      </c>
      <c r="H14" s="42">
        <f t="shared" si="0"/>
        <v>262.5</v>
      </c>
      <c r="I14" s="23" t="s">
        <v>29</v>
      </c>
    </row>
    <row r="15" spans="1:9">
      <c r="A15" s="19"/>
      <c r="B15" s="41"/>
      <c r="C15" s="16"/>
      <c r="D15" s="16"/>
      <c r="E15" s="16"/>
      <c r="F15" s="16"/>
      <c r="G15" s="22"/>
      <c r="H15" s="42"/>
      <c r="I15" s="23"/>
    </row>
    <row r="16" spans="1:9">
      <c r="A16" s="59" t="s">
        <v>10</v>
      </c>
      <c r="B16" s="59"/>
      <c r="C16" s="59"/>
      <c r="D16" s="59"/>
      <c r="E16" s="59"/>
      <c r="F16" s="59"/>
      <c r="G16" s="59"/>
      <c r="H16" s="21">
        <f>SUM(H5:H15)</f>
        <v>12682.499999999998</v>
      </c>
      <c r="I16" s="24"/>
    </row>
    <row r="17" spans="1:9">
      <c r="A17" s="28"/>
      <c r="B17" s="28"/>
      <c r="C17" s="28"/>
      <c r="D17" s="28"/>
      <c r="E17" s="28"/>
      <c r="F17" s="28"/>
      <c r="G17" s="28"/>
      <c r="H17" s="29"/>
      <c r="I17" s="30"/>
    </row>
    <row r="18" spans="1:9">
      <c r="A18" s="28"/>
      <c r="C18" s="28"/>
      <c r="D18" s="28"/>
      <c r="E18" s="28"/>
      <c r="F18" s="28"/>
      <c r="G18" s="28"/>
      <c r="H18" s="29"/>
      <c r="I18" s="30"/>
    </row>
    <row r="19" spans="1:9">
      <c r="A19" s="2"/>
      <c r="I19" s="6"/>
    </row>
    <row r="20" spans="1:9">
      <c r="A20" s="54" t="s">
        <v>20</v>
      </c>
      <c r="B20" s="54"/>
      <c r="C20" s="54"/>
      <c r="D20" s="54"/>
      <c r="E20" s="54"/>
      <c r="F20" s="54"/>
      <c r="G20" s="54"/>
      <c r="H20" s="54"/>
      <c r="I20" s="54"/>
    </row>
    <row r="21" spans="1:9">
      <c r="A21" s="17" t="s">
        <v>1</v>
      </c>
      <c r="B21" s="17" t="s">
        <v>2</v>
      </c>
      <c r="C21" s="17" t="s">
        <v>3</v>
      </c>
      <c r="D21" s="17" t="s">
        <v>5</v>
      </c>
      <c r="E21" s="17" t="s">
        <v>4</v>
      </c>
      <c r="F21" s="17" t="s">
        <v>6</v>
      </c>
      <c r="G21" s="17" t="s">
        <v>24</v>
      </c>
      <c r="H21" s="17" t="s">
        <v>8</v>
      </c>
      <c r="I21" s="17" t="s">
        <v>9</v>
      </c>
    </row>
    <row r="22" spans="1:9" ht="14.25" customHeight="1">
      <c r="A22" s="19" t="s">
        <v>41</v>
      </c>
      <c r="B22" s="41" t="s">
        <v>26</v>
      </c>
      <c r="C22" s="20">
        <v>604</v>
      </c>
      <c r="D22" s="20">
        <v>598</v>
      </c>
      <c r="E22" s="20">
        <v>620</v>
      </c>
      <c r="F22" s="20">
        <v>598</v>
      </c>
      <c r="G22" s="22">
        <f>100000/C22</f>
        <v>165.56291390728478</v>
      </c>
      <c r="H22" s="42">
        <f t="shared" ref="H22:H26" si="1">(F22-C22)*G22</f>
        <v>-993.37748344370868</v>
      </c>
      <c r="I22" s="23" t="s">
        <v>13</v>
      </c>
    </row>
    <row r="23" spans="1:9" ht="14.25" customHeight="1">
      <c r="A23" s="19" t="s">
        <v>42</v>
      </c>
      <c r="B23" s="41" t="s">
        <v>19</v>
      </c>
      <c r="C23" s="15">
        <v>4220</v>
      </c>
      <c r="D23" s="16">
        <v>4180</v>
      </c>
      <c r="E23" s="16">
        <v>4300</v>
      </c>
      <c r="F23" s="20">
        <v>4180</v>
      </c>
      <c r="G23" s="22">
        <f t="shared" ref="G23:G25" si="2">100000/C23</f>
        <v>23.696682464454977</v>
      </c>
      <c r="H23" s="42">
        <f t="shared" si="1"/>
        <v>-947.8672985781991</v>
      </c>
      <c r="I23" s="23" t="s">
        <v>13</v>
      </c>
    </row>
    <row r="24" spans="1:9" ht="14.25" customHeight="1">
      <c r="A24" s="19" t="s">
        <v>43</v>
      </c>
      <c r="B24" s="41" t="s">
        <v>19</v>
      </c>
      <c r="C24" s="16">
        <v>586</v>
      </c>
      <c r="D24" s="16">
        <v>580</v>
      </c>
      <c r="E24" s="16">
        <v>600</v>
      </c>
      <c r="F24" s="20">
        <v>594</v>
      </c>
      <c r="G24" s="22">
        <f t="shared" si="2"/>
        <v>170.64846416382252</v>
      </c>
      <c r="H24" s="42">
        <f t="shared" si="1"/>
        <v>1365.1877133105802</v>
      </c>
      <c r="I24" s="23" t="s">
        <v>28</v>
      </c>
    </row>
    <row r="25" spans="1:9" ht="14.25" customHeight="1">
      <c r="A25" s="19" t="s">
        <v>44</v>
      </c>
      <c r="B25" s="41" t="s">
        <v>19</v>
      </c>
      <c r="C25" s="16">
        <v>1763</v>
      </c>
      <c r="D25" s="16">
        <v>1746</v>
      </c>
      <c r="E25" s="16">
        <v>1800</v>
      </c>
      <c r="F25" s="20">
        <v>1794</v>
      </c>
      <c r="G25" s="22">
        <f t="shared" si="2"/>
        <v>56.721497447532613</v>
      </c>
      <c r="H25" s="42">
        <f t="shared" si="1"/>
        <v>1758.3664208735111</v>
      </c>
      <c r="I25" s="23" t="s">
        <v>28</v>
      </c>
    </row>
    <row r="26" spans="1:9" ht="14.4" customHeight="1">
      <c r="A26" s="19" t="s">
        <v>45</v>
      </c>
      <c r="B26" s="41" t="s">
        <v>19</v>
      </c>
      <c r="C26" s="16">
        <v>4705</v>
      </c>
      <c r="D26" s="16">
        <v>4660</v>
      </c>
      <c r="E26" s="16">
        <v>4800</v>
      </c>
      <c r="F26" s="20">
        <v>4706</v>
      </c>
      <c r="G26" s="22">
        <f t="shared" ref="G26:G29" si="3">100000/C26</f>
        <v>21.253985122210416</v>
      </c>
      <c r="H26" s="42">
        <f t="shared" si="1"/>
        <v>21.253985122210416</v>
      </c>
      <c r="I26" s="23" t="s">
        <v>18</v>
      </c>
    </row>
    <row r="27" spans="1:9" ht="13.8" customHeight="1">
      <c r="A27" s="19" t="s">
        <v>46</v>
      </c>
      <c r="B27" s="41" t="s">
        <v>19</v>
      </c>
      <c r="C27" s="16">
        <v>979</v>
      </c>
      <c r="D27" s="16">
        <v>970</v>
      </c>
      <c r="E27" s="16">
        <v>998</v>
      </c>
      <c r="F27" s="20">
        <v>986</v>
      </c>
      <c r="G27" s="22">
        <f t="shared" si="3"/>
        <v>102.14504596527068</v>
      </c>
      <c r="H27" s="42">
        <f t="shared" ref="H27:H29" si="4">(F27-C27)*G27</f>
        <v>715.01532175689476</v>
      </c>
      <c r="I27" s="23" t="s">
        <v>28</v>
      </c>
    </row>
    <row r="28" spans="1:9" ht="13.8" customHeight="1">
      <c r="A28" s="19" t="s">
        <v>47</v>
      </c>
      <c r="B28" s="41" t="s">
        <v>19</v>
      </c>
      <c r="C28" s="16">
        <v>458</v>
      </c>
      <c r="D28" s="16">
        <v>454</v>
      </c>
      <c r="E28" s="16">
        <v>468</v>
      </c>
      <c r="F28" s="20">
        <v>458.4</v>
      </c>
      <c r="G28" s="22">
        <f t="shared" si="3"/>
        <v>218.34061135371178</v>
      </c>
      <c r="H28" s="42">
        <f t="shared" si="4"/>
        <v>87.336244541479743</v>
      </c>
      <c r="I28" s="23" t="s">
        <v>18</v>
      </c>
    </row>
    <row r="29" spans="1:9" ht="14.25" customHeight="1">
      <c r="A29" s="19" t="s">
        <v>57</v>
      </c>
      <c r="B29" s="41" t="s">
        <v>19</v>
      </c>
      <c r="C29" s="16">
        <v>275</v>
      </c>
      <c r="D29" s="16">
        <v>272</v>
      </c>
      <c r="E29" s="16">
        <v>281</v>
      </c>
      <c r="F29" s="20">
        <v>275.5</v>
      </c>
      <c r="G29" s="22">
        <f t="shared" si="3"/>
        <v>363.63636363636363</v>
      </c>
      <c r="H29" s="42">
        <f t="shared" si="4"/>
        <v>181.81818181818181</v>
      </c>
      <c r="I29" s="23" t="s">
        <v>18</v>
      </c>
    </row>
    <row r="30" spans="1:9" ht="14.25" customHeight="1">
      <c r="A30" s="19"/>
      <c r="B30" s="41"/>
      <c r="C30" s="16"/>
      <c r="D30" s="16"/>
      <c r="E30" s="16"/>
      <c r="F30" s="20"/>
      <c r="G30" s="22"/>
      <c r="H30" s="42"/>
      <c r="I30" s="23"/>
    </row>
    <row r="31" spans="1:9" ht="14.25" customHeight="1">
      <c r="A31" s="19"/>
      <c r="B31" s="41"/>
      <c r="C31" s="16"/>
      <c r="D31" s="16"/>
      <c r="E31" s="16"/>
      <c r="F31" s="20"/>
      <c r="G31" s="22"/>
      <c r="H31" s="42"/>
      <c r="I31" s="23"/>
    </row>
    <row r="32" spans="1:9" ht="14.25" customHeight="1">
      <c r="A32" s="19"/>
      <c r="B32" s="15"/>
      <c r="C32" s="16"/>
      <c r="D32" s="16"/>
      <c r="E32" s="16"/>
      <c r="F32" s="20"/>
      <c r="G32" s="22"/>
      <c r="H32" s="18"/>
      <c r="I32" s="23"/>
    </row>
    <row r="33" spans="1:9">
      <c r="A33" s="59" t="s">
        <v>10</v>
      </c>
      <c r="B33" s="59"/>
      <c r="C33" s="59"/>
      <c r="D33" s="59"/>
      <c r="E33" s="59"/>
      <c r="F33" s="59"/>
      <c r="G33" s="59"/>
      <c r="H33" s="21">
        <f>SUM(H22:H32)</f>
        <v>2187.7330854009506</v>
      </c>
      <c r="I33" s="24"/>
    </row>
    <row r="34" spans="1:9">
      <c r="A34" s="53" t="s">
        <v>14</v>
      </c>
      <c r="B34" s="53"/>
      <c r="C34" s="53"/>
      <c r="I34" s="6"/>
    </row>
    <row r="35" spans="1:9">
      <c r="A35" s="26"/>
      <c r="B35" s="26"/>
      <c r="C35" s="26"/>
      <c r="I35" s="6"/>
    </row>
    <row r="36" spans="1:9">
      <c r="A36" s="26"/>
      <c r="B36" s="49"/>
      <c r="C36" s="26"/>
      <c r="I36" s="6"/>
    </row>
    <row r="37" spans="1:9">
      <c r="I37" s="6"/>
    </row>
    <row r="38" spans="1:9">
      <c r="A38" s="3"/>
      <c r="D38" s="4"/>
      <c r="E38" s="4"/>
      <c r="I38" s="6"/>
    </row>
    <row r="39" spans="1:9">
      <c r="A39" s="9"/>
      <c r="B39" s="10"/>
      <c r="C39" s="10"/>
      <c r="D39" s="10"/>
      <c r="E39" s="10"/>
      <c r="G39" s="7"/>
      <c r="I39" s="6"/>
    </row>
    <row r="40" spans="1:9">
      <c r="A40" s="54" t="s">
        <v>27</v>
      </c>
      <c r="B40" s="54"/>
      <c r="C40" s="54"/>
      <c r="D40" s="54"/>
      <c r="E40" s="54"/>
      <c r="F40" s="54"/>
      <c r="G40" s="11"/>
      <c r="H40" s="31"/>
      <c r="I40" s="6"/>
    </row>
    <row r="41" spans="1:9">
      <c r="A41" s="17" t="s">
        <v>11</v>
      </c>
      <c r="B41" s="17" t="s">
        <v>1</v>
      </c>
      <c r="C41" s="17" t="s">
        <v>2</v>
      </c>
      <c r="D41" s="17" t="s">
        <v>3</v>
      </c>
      <c r="E41" s="17" t="s">
        <v>5</v>
      </c>
      <c r="F41" s="17" t="s">
        <v>4</v>
      </c>
      <c r="G41" s="8"/>
      <c r="H41" s="32"/>
      <c r="I41" s="6"/>
    </row>
    <row r="42" spans="1:9">
      <c r="A42" s="41" t="s">
        <v>25</v>
      </c>
      <c r="B42" s="45" t="s">
        <v>56</v>
      </c>
      <c r="C42" s="45" t="s">
        <v>26</v>
      </c>
      <c r="D42" s="44">
        <v>922</v>
      </c>
      <c r="E42" s="43">
        <v>893</v>
      </c>
      <c r="F42" s="46">
        <v>960</v>
      </c>
      <c r="G42" s="5"/>
      <c r="H42" s="31"/>
      <c r="I42" s="14"/>
    </row>
    <row r="43" spans="1:9">
      <c r="A43" s="41" t="s">
        <v>25</v>
      </c>
      <c r="B43" s="45" t="s">
        <v>58</v>
      </c>
      <c r="C43" s="45" t="s">
        <v>19</v>
      </c>
      <c r="D43" s="44">
        <v>2153</v>
      </c>
      <c r="E43" s="43">
        <v>2075</v>
      </c>
      <c r="F43" s="46">
        <v>2230</v>
      </c>
      <c r="G43" s="5"/>
      <c r="H43" s="31"/>
      <c r="I43" s="14"/>
    </row>
    <row r="44" spans="1:9">
      <c r="A44" s="41" t="s">
        <v>25</v>
      </c>
      <c r="B44" s="45" t="s">
        <v>44</v>
      </c>
      <c r="C44" s="45" t="s">
        <v>19</v>
      </c>
      <c r="D44" s="35">
        <v>1796</v>
      </c>
      <c r="E44" s="27">
        <v>1712</v>
      </c>
      <c r="F44" s="40">
        <v>1890</v>
      </c>
      <c r="G44" s="5"/>
      <c r="H44" s="31"/>
      <c r="I44" s="14"/>
    </row>
    <row r="45" spans="1:9">
      <c r="A45" s="41" t="s">
        <v>25</v>
      </c>
      <c r="B45" s="45" t="s">
        <v>63</v>
      </c>
      <c r="C45" s="45" t="s">
        <v>19</v>
      </c>
      <c r="D45" s="44">
        <v>11700</v>
      </c>
      <c r="E45" s="43">
        <v>11424</v>
      </c>
      <c r="F45" s="46">
        <v>12200</v>
      </c>
      <c r="G45" s="5"/>
      <c r="H45" s="31"/>
      <c r="I45" s="14"/>
    </row>
    <row r="46" spans="1:9">
      <c r="A46" s="41" t="s">
        <v>37</v>
      </c>
      <c r="B46" s="45" t="s">
        <v>59</v>
      </c>
      <c r="C46" s="45" t="s">
        <v>26</v>
      </c>
      <c r="D46" s="44">
        <v>300</v>
      </c>
      <c r="E46" s="43">
        <v>250</v>
      </c>
      <c r="F46" s="46">
        <v>400</v>
      </c>
      <c r="G46" s="5"/>
      <c r="H46" s="31"/>
      <c r="I46" s="14"/>
    </row>
    <row r="47" spans="1:9">
      <c r="A47" s="41" t="s">
        <v>37</v>
      </c>
      <c r="B47" s="45" t="s">
        <v>60</v>
      </c>
      <c r="C47" s="45" t="s">
        <v>19</v>
      </c>
      <c r="D47" s="44">
        <v>138</v>
      </c>
      <c r="E47" s="43">
        <v>126</v>
      </c>
      <c r="F47" s="46">
        <v>168</v>
      </c>
      <c r="G47" s="5"/>
      <c r="H47" s="31"/>
      <c r="I47" s="14"/>
    </row>
    <row r="48" spans="1:9">
      <c r="A48" s="41" t="s">
        <v>37</v>
      </c>
      <c r="B48" s="45" t="s">
        <v>61</v>
      </c>
      <c r="C48" s="45" t="s">
        <v>19</v>
      </c>
      <c r="D48" s="44">
        <v>140</v>
      </c>
      <c r="E48" s="43">
        <v>100</v>
      </c>
      <c r="F48" s="46">
        <v>230</v>
      </c>
      <c r="G48" s="5"/>
      <c r="H48" s="31"/>
      <c r="I48" s="14"/>
    </row>
    <row r="49" spans="1:9">
      <c r="A49" s="47"/>
      <c r="C49" s="48"/>
      <c r="D49" s="37"/>
      <c r="E49" s="38"/>
      <c r="F49" s="39"/>
      <c r="G49" s="5"/>
      <c r="H49" s="31"/>
      <c r="I49" s="14"/>
    </row>
    <row r="50" spans="1:9">
      <c r="A50" s="47"/>
      <c r="C50" s="48"/>
      <c r="D50" s="37"/>
      <c r="E50" s="38"/>
      <c r="F50" s="39"/>
      <c r="G50" s="5"/>
      <c r="H50" s="31"/>
      <c r="I50" s="14"/>
    </row>
    <row r="51" spans="1:9">
      <c r="A51" s="12"/>
      <c r="C51" s="5"/>
      <c r="D51" s="3"/>
      <c r="E51" s="3"/>
      <c r="F51" s="3"/>
      <c r="G51" s="3"/>
      <c r="H51" s="31"/>
      <c r="I51" s="14"/>
    </row>
    <row r="52" spans="1:9" ht="15" customHeight="1">
      <c r="A52" s="54" t="s">
        <v>21</v>
      </c>
      <c r="B52" s="54"/>
      <c r="C52" s="54"/>
      <c r="D52" s="54"/>
      <c r="E52" s="54"/>
      <c r="F52" s="54"/>
      <c r="G52" s="54"/>
      <c r="H52" s="11"/>
      <c r="I52" s="14"/>
    </row>
    <row r="53" spans="1:9">
      <c r="A53" s="36" t="s">
        <v>23</v>
      </c>
      <c r="B53" s="36" t="s">
        <v>1</v>
      </c>
      <c r="C53" s="36" t="s">
        <v>2</v>
      </c>
      <c r="D53" s="17" t="s">
        <v>3</v>
      </c>
      <c r="E53" s="17" t="s">
        <v>12</v>
      </c>
      <c r="F53" s="17" t="s">
        <v>15</v>
      </c>
      <c r="G53" s="25" t="s">
        <v>9</v>
      </c>
      <c r="H53" s="33"/>
      <c r="I53" s="14"/>
    </row>
    <row r="54" spans="1:9">
      <c r="A54" s="41" t="s">
        <v>25</v>
      </c>
      <c r="B54" s="45" t="s">
        <v>40</v>
      </c>
      <c r="C54" s="45" t="s">
        <v>19</v>
      </c>
      <c r="D54" s="44">
        <v>1019</v>
      </c>
      <c r="E54" s="43">
        <v>1050</v>
      </c>
      <c r="F54" s="18">
        <f t="shared" ref="F54:F58" si="5">(50000/D54)*(E54-D54)</f>
        <v>1521.099116781158</v>
      </c>
      <c r="G54" s="16" t="s">
        <v>28</v>
      </c>
    </row>
    <row r="55" spans="1:9">
      <c r="A55" s="41" t="s">
        <v>25</v>
      </c>
      <c r="B55" s="45" t="s">
        <v>35</v>
      </c>
      <c r="C55" s="45" t="s">
        <v>19</v>
      </c>
      <c r="D55" s="44">
        <v>595</v>
      </c>
      <c r="E55" s="43">
        <v>612</v>
      </c>
      <c r="F55" s="42">
        <f t="shared" si="5"/>
        <v>1428.5714285714287</v>
      </c>
      <c r="G55" s="16" t="s">
        <v>28</v>
      </c>
    </row>
    <row r="56" spans="1:9">
      <c r="A56" s="41" t="s">
        <v>25</v>
      </c>
      <c r="B56" s="45" t="s">
        <v>58</v>
      </c>
      <c r="C56" s="45" t="s">
        <v>19</v>
      </c>
      <c r="D56" s="44">
        <v>2153</v>
      </c>
      <c r="E56" s="43">
        <v>2207</v>
      </c>
      <c r="F56" s="42">
        <f t="shared" si="5"/>
        <v>1254.0640966093822</v>
      </c>
      <c r="G56" s="16" t="s">
        <v>28</v>
      </c>
    </row>
    <row r="57" spans="1:9">
      <c r="A57" s="41" t="s">
        <v>25</v>
      </c>
      <c r="B57" s="45" t="s">
        <v>34</v>
      </c>
      <c r="C57" s="45" t="s">
        <v>19</v>
      </c>
      <c r="D57" s="44">
        <v>1909</v>
      </c>
      <c r="E57" s="43">
        <v>1958</v>
      </c>
      <c r="F57" s="42">
        <f t="shared" si="5"/>
        <v>1283.394447354636</v>
      </c>
      <c r="G57" s="16" t="s">
        <v>28</v>
      </c>
    </row>
    <row r="58" spans="1:9">
      <c r="A58" s="41" t="s">
        <v>25</v>
      </c>
      <c r="B58" s="45" t="s">
        <v>31</v>
      </c>
      <c r="C58" s="45" t="s">
        <v>19</v>
      </c>
      <c r="D58" s="44">
        <v>835</v>
      </c>
      <c r="E58" s="43">
        <v>835</v>
      </c>
      <c r="F58" s="42">
        <f t="shared" si="5"/>
        <v>0</v>
      </c>
      <c r="G58" s="16" t="s">
        <v>18</v>
      </c>
    </row>
    <row r="59" spans="1:9">
      <c r="A59" s="41" t="s">
        <v>37</v>
      </c>
      <c r="B59" s="45" t="s">
        <v>39</v>
      </c>
      <c r="C59" s="45" t="s">
        <v>19</v>
      </c>
      <c r="D59" s="44">
        <v>108</v>
      </c>
      <c r="E59" s="43">
        <v>121.5</v>
      </c>
      <c r="F59" s="42">
        <f>(175)*(E59-D59)</f>
        <v>2362.5</v>
      </c>
      <c r="G59" s="16" t="s">
        <v>28</v>
      </c>
    </row>
    <row r="60" spans="1:9">
      <c r="A60" s="41" t="s">
        <v>37</v>
      </c>
      <c r="B60" s="45" t="s">
        <v>38</v>
      </c>
      <c r="C60" s="45" t="s">
        <v>19</v>
      </c>
      <c r="D60" s="44">
        <v>85</v>
      </c>
      <c r="E60" s="43">
        <v>68</v>
      </c>
      <c r="F60" s="42">
        <f>(150)*(E60-D60)</f>
        <v>-2550</v>
      </c>
      <c r="G60" s="16" t="s">
        <v>13</v>
      </c>
    </row>
    <row r="61" spans="1:9">
      <c r="A61" s="41" t="s">
        <v>37</v>
      </c>
      <c r="B61" s="45" t="s">
        <v>59</v>
      </c>
      <c r="C61" s="45" t="s">
        <v>26</v>
      </c>
      <c r="D61" s="44">
        <v>300</v>
      </c>
      <c r="E61" s="43">
        <v>365</v>
      </c>
      <c r="F61" s="42">
        <f>(50)*(E61-D61)</f>
        <v>3250</v>
      </c>
      <c r="G61" s="16" t="s">
        <v>28</v>
      </c>
    </row>
    <row r="62" spans="1:9">
      <c r="A62" s="41" t="s">
        <v>37</v>
      </c>
      <c r="B62" s="45" t="s">
        <v>60</v>
      </c>
      <c r="C62" s="45" t="s">
        <v>19</v>
      </c>
      <c r="D62" s="44">
        <v>138</v>
      </c>
      <c r="E62" s="43">
        <v>168</v>
      </c>
      <c r="F62" s="42">
        <f>(175)*(E62-D62)</f>
        <v>5250</v>
      </c>
      <c r="G62" s="16" t="s">
        <v>28</v>
      </c>
    </row>
    <row r="63" spans="1:9">
      <c r="A63" s="41" t="s">
        <v>37</v>
      </c>
      <c r="B63" s="45" t="s">
        <v>61</v>
      </c>
      <c r="C63" s="45" t="s">
        <v>19</v>
      </c>
      <c r="D63" s="44">
        <v>140</v>
      </c>
      <c r="E63" s="43">
        <v>172</v>
      </c>
      <c r="F63" s="42">
        <f>(75)*(E63-D63)</f>
        <v>2400</v>
      </c>
      <c r="G63" s="16" t="s">
        <v>28</v>
      </c>
    </row>
    <row r="64" spans="1:9">
      <c r="A64" s="41"/>
      <c r="B64" s="45"/>
      <c r="C64" s="45"/>
      <c r="D64" s="44"/>
      <c r="E64" s="27"/>
      <c r="F64" s="42"/>
      <c r="G64" s="16"/>
      <c r="I64" s="14"/>
    </row>
    <row r="65" spans="1:9">
      <c r="A65" s="56" t="s">
        <v>10</v>
      </c>
      <c r="B65" s="57"/>
      <c r="C65" s="57"/>
      <c r="D65" s="57"/>
      <c r="E65" s="58"/>
      <c r="F65" s="34">
        <f>SUM(F54:F64)</f>
        <v>16199.629089316604</v>
      </c>
      <c r="I65" s="14"/>
    </row>
    <row r="66" spans="1:9">
      <c r="A66" s="55" t="s">
        <v>22</v>
      </c>
      <c r="B66" s="53"/>
      <c r="C66" s="53"/>
      <c r="F66" s="13"/>
      <c r="I66" s="14"/>
    </row>
    <row r="67" spans="1:9">
      <c r="F67" s="13"/>
      <c r="I67" s="14"/>
    </row>
    <row r="68" spans="1:9">
      <c r="F68" s="13"/>
      <c r="I68" s="14"/>
    </row>
    <row r="69" spans="1:9">
      <c r="I69" s="14"/>
    </row>
    <row r="70" spans="1:9">
      <c r="I70" s="14"/>
    </row>
    <row r="71" spans="1:9">
      <c r="I71" s="14"/>
    </row>
    <row r="72" spans="1:9" ht="14.4" customHeight="1">
      <c r="A72" s="50" t="s">
        <v>17</v>
      </c>
      <c r="B72" s="51"/>
      <c r="C72" s="51"/>
      <c r="D72" s="51"/>
      <c r="E72" s="51"/>
      <c r="F72" s="51"/>
      <c r="G72" s="52"/>
      <c r="I72" s="14"/>
    </row>
    <row r="73" spans="1:9" ht="14.4" customHeight="1">
      <c r="A73" s="36" t="s">
        <v>11</v>
      </c>
      <c r="B73" s="36" t="s">
        <v>1</v>
      </c>
      <c r="C73" s="36" t="s">
        <v>2</v>
      </c>
      <c r="D73" s="17" t="s">
        <v>3</v>
      </c>
      <c r="E73" s="25" t="s">
        <v>5</v>
      </c>
      <c r="F73" s="25" t="s">
        <v>4</v>
      </c>
      <c r="G73" s="25" t="s">
        <v>18</v>
      </c>
    </row>
    <row r="74" spans="1:9">
      <c r="A74" s="41" t="s">
        <v>25</v>
      </c>
      <c r="B74" s="45" t="s">
        <v>30</v>
      </c>
      <c r="C74" s="45" t="s">
        <v>19</v>
      </c>
      <c r="D74" s="44">
        <v>1563</v>
      </c>
      <c r="E74" s="43">
        <v>1518</v>
      </c>
      <c r="F74" s="46">
        <v>1630</v>
      </c>
      <c r="G74" s="6">
        <v>1570</v>
      </c>
    </row>
    <row r="75" spans="1:9">
      <c r="A75" s="41" t="s">
        <v>25</v>
      </c>
      <c r="B75" s="45" t="s">
        <v>33</v>
      </c>
      <c r="C75" s="45" t="s">
        <v>19</v>
      </c>
      <c r="D75" s="44">
        <v>3040</v>
      </c>
      <c r="E75" s="43">
        <v>2907</v>
      </c>
      <c r="F75" s="46">
        <v>3200</v>
      </c>
    </row>
    <row r="76" spans="1:9">
      <c r="A76" s="41" t="s">
        <v>25</v>
      </c>
      <c r="B76" s="45" t="s">
        <v>36</v>
      </c>
      <c r="C76" s="45" t="s">
        <v>19</v>
      </c>
      <c r="D76" s="44">
        <v>212</v>
      </c>
      <c r="E76" s="43">
        <v>205</v>
      </c>
      <c r="F76" s="46">
        <v>222</v>
      </c>
    </row>
    <row r="77" spans="1:9">
      <c r="A77" s="41" t="s">
        <v>25</v>
      </c>
      <c r="B77" s="45" t="s">
        <v>56</v>
      </c>
      <c r="C77" s="45" t="s">
        <v>26</v>
      </c>
      <c r="D77" s="44">
        <v>922</v>
      </c>
      <c r="E77" s="43">
        <v>893</v>
      </c>
      <c r="F77" s="46">
        <v>960</v>
      </c>
    </row>
    <row r="78" spans="1:9">
      <c r="A78" s="41" t="s">
        <v>25</v>
      </c>
      <c r="B78" s="45" t="s">
        <v>58</v>
      </c>
      <c r="C78" s="45" t="s">
        <v>19</v>
      </c>
      <c r="D78" s="44">
        <v>2153</v>
      </c>
      <c r="E78" s="43">
        <v>2075</v>
      </c>
      <c r="F78" s="46">
        <v>2230</v>
      </c>
    </row>
    <row r="79" spans="1:9">
      <c r="A79" s="41" t="s">
        <v>25</v>
      </c>
      <c r="B79" s="45" t="s">
        <v>44</v>
      </c>
      <c r="C79" s="45" t="s">
        <v>19</v>
      </c>
      <c r="D79" s="44">
        <v>1796</v>
      </c>
      <c r="E79" s="43">
        <v>1712</v>
      </c>
      <c r="F79" s="46">
        <v>1890</v>
      </c>
    </row>
    <row r="80" spans="1:9">
      <c r="A80" s="41" t="s">
        <v>25</v>
      </c>
      <c r="B80" s="45" t="s">
        <v>63</v>
      </c>
      <c r="C80" s="45" t="s">
        <v>19</v>
      </c>
      <c r="D80" s="44">
        <v>11700</v>
      </c>
      <c r="E80" s="43">
        <v>11424</v>
      </c>
      <c r="F80" s="46">
        <v>12200</v>
      </c>
    </row>
  </sheetData>
  <mergeCells count="11">
    <mergeCell ref="A16:G16"/>
    <mergeCell ref="A2:I2"/>
    <mergeCell ref="A20:I20"/>
    <mergeCell ref="A3:I3"/>
    <mergeCell ref="A33:G33"/>
    <mergeCell ref="A72:G72"/>
    <mergeCell ref="A34:C34"/>
    <mergeCell ref="A52:G52"/>
    <mergeCell ref="A66:C66"/>
    <mergeCell ref="A40:F40"/>
    <mergeCell ref="A65:E65"/>
  </mergeCells>
  <phoneticPr fontId="0" type="noConversion"/>
  <conditionalFormatting sqref="F65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2025-01-02T10:09:19Z</dcterms:modified>
</cp:coreProperties>
</file>