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/>
  <c r="H8"/>
  <c r="F91"/>
  <c r="F90"/>
  <c r="F89"/>
  <c r="H12"/>
  <c r="F88"/>
  <c r="G30"/>
  <c r="H30" s="1"/>
  <c r="G29"/>
  <c r="H29" s="1"/>
  <c r="H11"/>
  <c r="G28"/>
  <c r="H28" s="1"/>
  <c r="H10" l="1"/>
  <c r="G27"/>
  <c r="H27" s="1"/>
  <c r="H9" l="1"/>
  <c r="G23" l="1"/>
  <c r="G24"/>
  <c r="H24" s="1"/>
  <c r="G25"/>
  <c r="H25" s="1"/>
  <c r="G26"/>
  <c r="H26" s="1"/>
  <c r="H7" l="1"/>
  <c r="F87"/>
  <c r="F86"/>
  <c r="H6"/>
  <c r="H23"/>
  <c r="H5" l="1"/>
  <c r="H17" l="1"/>
  <c r="F93" l="1"/>
  <c r="E68" l="1"/>
  <c r="E72" s="1"/>
  <c r="E55" l="1"/>
  <c r="H33" l="1"/>
  <c r="E61" l="1"/>
</calcChain>
</file>

<file path=xl/sharedStrings.xml><?xml version="1.0" encoding="utf-8"?>
<sst xmlns="http://schemas.openxmlformats.org/spreadsheetml/2006/main" count="198" uniqueCount="80">
  <si>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</si>
  <si>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</si>
  <si>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</si>
  <si>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</si>
  <si>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</si>
  <si>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</si>
  <si>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</si>
  <si>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</si>
  <si>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</si>
  <si>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</si>
  <si>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</si>
  <si>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</si>
  <si>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</si>
  <si>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</si>
  <si>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</si>
  <si>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</si>
  <si>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</si>
  <si>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</si>
  <si>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</si>
  <si>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</si>
  <si>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</si>
  <si>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</si>
  <si>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</si>
  <si>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</si>
  <si>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</si>
  <si>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</si>
  <si>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</si>
  <si>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</si>
  <si>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</si>
  <si>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</si>
  <si>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</si>
  <si>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</si>
  <si>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</si>
  <si>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</si>
  <si>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</si>
  <si>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</si>
  <si>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</si>
  <si>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</si>
  <si>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</si>
  <si>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</si>
  <si>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</si>
  <si>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</si>
  <si>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</si>
  <si>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TATAMOTORS BULL PUT SPREAD; SIMULTANEOUSLY SELL 1090 PUT AT 20.40 N BUY 1070 PUT AT 11</t>
  </si>
  <si>
    <t>DLF</t>
  </si>
  <si>
    <t xml:space="preserve">TATAMOTORS  </t>
  </si>
  <si>
    <t>COFORGE</t>
  </si>
  <si>
    <t>HSCL</t>
  </si>
  <si>
    <t>MARICO</t>
  </si>
  <si>
    <t>MOTHERSON</t>
  </si>
  <si>
    <t>BRITANNIA</t>
  </si>
  <si>
    <t>NIFTY 24800 PUT</t>
  </si>
  <si>
    <t>SRF BULL PUT SPREAD; SIMULTANEOUSLY SELL 2560 PUT AT 39 N BUY 2520 PUT AT 21</t>
  </si>
  <si>
    <t>JKCEMENT 4400 CALL</t>
  </si>
  <si>
    <t>BHARTIARTL</t>
  </si>
  <si>
    <t>CENTURYPLY</t>
  </si>
  <si>
    <t>EXIT</t>
  </si>
  <si>
    <t>IRFC</t>
  </si>
  <si>
    <t>RVNL</t>
  </si>
  <si>
    <t>OIL</t>
  </si>
  <si>
    <t>BAJAJAUTO 10200 CALL</t>
  </si>
  <si>
    <t>COALINDIA 540 CALL</t>
  </si>
  <si>
    <t>HAL 4800 CALL</t>
  </si>
  <si>
    <t>AWL</t>
  </si>
  <si>
    <t>PPLPHARMA</t>
  </si>
  <si>
    <t>ZOMATO</t>
  </si>
  <si>
    <t>HEROMOTOR 5400 CALL</t>
  </si>
  <si>
    <t>MARUTI12400 CALL</t>
  </si>
  <si>
    <t>SYRMA</t>
  </si>
  <si>
    <t>HFCL</t>
  </si>
  <si>
    <t>ICICIBANK 1200 CALL</t>
  </si>
  <si>
    <t>ESCORTS 3850 CALL</t>
  </si>
  <si>
    <t>PRUALPHA RECOMM</t>
  </si>
  <si>
    <t>DIXON</t>
  </si>
  <si>
    <t>14000-14400</t>
  </si>
  <si>
    <t>GMRINFRA</t>
  </si>
  <si>
    <t>INDIGO 4600 CALL</t>
  </si>
  <si>
    <t>BHARTIARTL 1500 CALL</t>
  </si>
  <si>
    <t>CLOSE</t>
  </si>
  <si>
    <t>ERIS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</si>
</sst>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2"/>
  <sheetViews>
    <sheetView tabSelected="1" topLeftCell="A109" zoomScaleNormal="100" workbookViewId="0">
      <selection activeCell="J78" sqref="J78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6" t="s">
        <v>0</v>
      </c>
      <c r="B2" s="56"/>
      <c r="C2" s="56"/>
      <c r="D2" s="56"/>
      <c r="E2" s="56"/>
      <c r="F2" s="56"/>
      <c r="G2" s="56"/>
      <c r="H2" s="56"/>
      <c r="I2" s="56"/>
    </row>
    <row r="3" spans="1:9">
      <c r="A3" s="56" t="s">
        <v>26</v>
      </c>
      <c r="B3" s="56"/>
      <c r="C3" s="56"/>
      <c r="D3" s="56"/>
      <c r="E3" s="56"/>
      <c r="F3" s="56"/>
      <c r="G3" s="56"/>
      <c r="H3" s="56"/>
      <c r="I3" s="56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60</v>
      </c>
      <c r="B5" s="16" t="s">
        <v>38</v>
      </c>
      <c r="C5" s="17">
        <v>118</v>
      </c>
      <c r="D5" s="17">
        <v>98</v>
      </c>
      <c r="E5" s="17">
        <v>150</v>
      </c>
      <c r="F5" s="17">
        <v>138</v>
      </c>
      <c r="G5" s="27">
        <v>75</v>
      </c>
      <c r="H5" s="19">
        <f t="shared" ref="H5:H13" si="0">+G5*(F5-C5)</f>
        <v>1500</v>
      </c>
      <c r="I5" s="28" t="s">
        <v>40</v>
      </c>
    </row>
    <row r="6" spans="1:9">
      <c r="A6" s="22" t="s">
        <v>61</v>
      </c>
      <c r="B6" s="16" t="s">
        <v>30</v>
      </c>
      <c r="C6" s="17">
        <v>4.5</v>
      </c>
      <c r="D6" s="17">
        <v>3.6</v>
      </c>
      <c r="E6" s="17">
        <v>7</v>
      </c>
      <c r="F6" s="17">
        <v>5.8</v>
      </c>
      <c r="G6" s="27">
        <v>2100</v>
      </c>
      <c r="H6" s="19">
        <f t="shared" si="0"/>
        <v>2729.9999999999995</v>
      </c>
      <c r="I6" s="28" t="s">
        <v>40</v>
      </c>
    </row>
    <row r="7" spans="1:9">
      <c r="A7" s="22" t="s">
        <v>62</v>
      </c>
      <c r="B7" s="16" t="s">
        <v>30</v>
      </c>
      <c r="C7" s="17">
        <v>114</v>
      </c>
      <c r="D7" s="17">
        <v>109</v>
      </c>
      <c r="E7" s="17">
        <v>127</v>
      </c>
      <c r="F7" s="17">
        <v>109</v>
      </c>
      <c r="G7" s="27">
        <v>300</v>
      </c>
      <c r="H7" s="19">
        <f t="shared" si="0"/>
        <v>-1500</v>
      </c>
      <c r="I7" s="28" t="s">
        <v>21</v>
      </c>
    </row>
    <row r="8" spans="1:9">
      <c r="A8" s="22" t="s">
        <v>51</v>
      </c>
      <c r="B8" s="16" t="s">
        <v>42</v>
      </c>
      <c r="C8" s="17">
        <v>104</v>
      </c>
      <c r="D8" s="17">
        <v>140</v>
      </c>
      <c r="E8" s="17">
        <v>50</v>
      </c>
      <c r="F8" s="17">
        <v>102</v>
      </c>
      <c r="G8" s="27">
        <v>25</v>
      </c>
      <c r="H8" s="19">
        <f>+G8*(C8-F8)</f>
        <v>50</v>
      </c>
      <c r="I8" s="28" t="s">
        <v>78</v>
      </c>
    </row>
    <row r="9" spans="1:9">
      <c r="A9" s="22" t="s">
        <v>66</v>
      </c>
      <c r="B9" s="16" t="s">
        <v>30</v>
      </c>
      <c r="C9" s="17">
        <v>87</v>
      </c>
      <c r="D9" s="17">
        <v>77</v>
      </c>
      <c r="E9" s="17">
        <v>105</v>
      </c>
      <c r="F9" s="17">
        <v>96</v>
      </c>
      <c r="G9" s="27">
        <v>150</v>
      </c>
      <c r="H9" s="19">
        <f t="shared" si="0"/>
        <v>1350</v>
      </c>
      <c r="I9" s="28" t="s">
        <v>40</v>
      </c>
    </row>
    <row r="10" spans="1:9">
      <c r="A10" s="22" t="s">
        <v>67</v>
      </c>
      <c r="B10" s="16" t="s">
        <v>30</v>
      </c>
      <c r="C10" s="17">
        <v>90</v>
      </c>
      <c r="D10" s="17">
        <v>60</v>
      </c>
      <c r="E10" s="17">
        <v>140</v>
      </c>
      <c r="F10" s="17">
        <v>80</v>
      </c>
      <c r="G10" s="27">
        <v>50</v>
      </c>
      <c r="H10" s="19">
        <f t="shared" si="0"/>
        <v>-500</v>
      </c>
      <c r="I10" s="28" t="s">
        <v>56</v>
      </c>
    </row>
    <row r="11" spans="1:9">
      <c r="A11" s="22" t="s">
        <v>70</v>
      </c>
      <c r="B11" s="16" t="s">
        <v>30</v>
      </c>
      <c r="C11" s="17">
        <v>11</v>
      </c>
      <c r="D11" s="17">
        <v>9</v>
      </c>
      <c r="E11" s="17">
        <v>16</v>
      </c>
      <c r="F11" s="17">
        <v>10.7</v>
      </c>
      <c r="G11" s="27">
        <v>700</v>
      </c>
      <c r="H11" s="19">
        <f t="shared" si="0"/>
        <v>-210.00000000000051</v>
      </c>
      <c r="I11" s="28" t="s">
        <v>56</v>
      </c>
    </row>
    <row r="12" spans="1:9">
      <c r="A12" s="22" t="s">
        <v>71</v>
      </c>
      <c r="B12" s="16" t="s">
        <v>30</v>
      </c>
      <c r="C12" s="17">
        <v>70</v>
      </c>
      <c r="D12" s="17">
        <v>65</v>
      </c>
      <c r="E12" s="17">
        <v>85</v>
      </c>
      <c r="F12" s="17">
        <v>65</v>
      </c>
      <c r="G12" s="27">
        <v>275</v>
      </c>
      <c r="H12" s="19">
        <f t="shared" si="0"/>
        <v>-1375</v>
      </c>
      <c r="I12" s="28" t="s">
        <v>21</v>
      </c>
    </row>
    <row r="13" spans="1:9">
      <c r="A13" s="22" t="s">
        <v>77</v>
      </c>
      <c r="B13" s="16" t="s">
        <v>30</v>
      </c>
      <c r="C13" s="17">
        <v>15</v>
      </c>
      <c r="D13" s="17">
        <v>12</v>
      </c>
      <c r="E13" s="17">
        <v>22</v>
      </c>
      <c r="F13" s="17">
        <v>16.5</v>
      </c>
      <c r="G13" s="27">
        <v>475</v>
      </c>
      <c r="H13" s="19">
        <f t="shared" si="0"/>
        <v>712.5</v>
      </c>
      <c r="I13" s="28" t="s">
        <v>78</v>
      </c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22"/>
      <c r="B15" s="16"/>
      <c r="C15" s="17"/>
      <c r="D15" s="17"/>
      <c r="E15" s="17"/>
      <c r="F15" s="17"/>
      <c r="G15" s="27"/>
      <c r="H15" s="19"/>
      <c r="I15" s="28"/>
    </row>
    <row r="16" spans="1:9">
      <c r="A16" s="22"/>
      <c r="B16" s="16"/>
      <c r="C16" s="17"/>
      <c r="D16" s="17"/>
      <c r="E16" s="17"/>
      <c r="F16" s="17"/>
      <c r="G16" s="27"/>
      <c r="H16" s="19"/>
      <c r="I16" s="28"/>
    </row>
    <row r="17" spans="1:9">
      <c r="A17" s="60" t="s">
        <v>10</v>
      </c>
      <c r="B17" s="60"/>
      <c r="C17" s="60"/>
      <c r="D17" s="60"/>
      <c r="E17" s="60"/>
      <c r="F17" s="60"/>
      <c r="G17" s="60"/>
      <c r="H17" s="24">
        <f>SUM(H5:H16)</f>
        <v>2757.4999999999995</v>
      </c>
      <c r="I17" s="29"/>
    </row>
    <row r="18" spans="1:9">
      <c r="A18" s="33"/>
      <c r="B18" s="33"/>
      <c r="C18" s="33"/>
      <c r="D18" s="33"/>
      <c r="E18" s="33"/>
      <c r="F18" s="33"/>
      <c r="G18" s="33"/>
      <c r="H18" s="34"/>
      <c r="I18" s="35"/>
    </row>
    <row r="19" spans="1:9">
      <c r="A19" s="33"/>
      <c r="B19" s="42"/>
      <c r="C19" s="33"/>
      <c r="D19" s="33"/>
      <c r="E19" s="33"/>
      <c r="F19" s="33"/>
      <c r="G19" s="33"/>
      <c r="H19" s="34"/>
      <c r="I19" s="35"/>
    </row>
    <row r="20" spans="1:9">
      <c r="A20" s="2"/>
      <c r="I20" s="7"/>
    </row>
    <row r="21" spans="1:9">
      <c r="A21" s="56" t="s">
        <v>31</v>
      </c>
      <c r="B21" s="56"/>
      <c r="C21" s="56"/>
      <c r="D21" s="56"/>
      <c r="E21" s="56"/>
      <c r="F21" s="56"/>
      <c r="G21" s="56"/>
      <c r="H21" s="56"/>
      <c r="I21" s="56"/>
    </row>
    <row r="22" spans="1:9">
      <c r="A22" s="50" t="s">
        <v>1</v>
      </c>
      <c r="B22" s="18" t="s">
        <v>2</v>
      </c>
      <c r="C22" s="18" t="s">
        <v>3</v>
      </c>
      <c r="D22" s="18" t="s">
        <v>5</v>
      </c>
      <c r="E22" s="18" t="s">
        <v>4</v>
      </c>
      <c r="F22" s="18" t="s">
        <v>6</v>
      </c>
      <c r="G22" s="18" t="s">
        <v>36</v>
      </c>
      <c r="H22" s="18" t="s">
        <v>8</v>
      </c>
      <c r="I22" s="18" t="s">
        <v>9</v>
      </c>
    </row>
    <row r="23" spans="1:9" ht="14.25" customHeight="1">
      <c r="A23" s="22" t="s">
        <v>57</v>
      </c>
      <c r="B23" s="16" t="s">
        <v>38</v>
      </c>
      <c r="C23" s="17">
        <v>183</v>
      </c>
      <c r="D23" s="17">
        <v>181</v>
      </c>
      <c r="E23" s="17">
        <v>188</v>
      </c>
      <c r="F23" s="17">
        <v>185.6</v>
      </c>
      <c r="G23" s="27">
        <f>100000/C23</f>
        <v>546.44808743169403</v>
      </c>
      <c r="H23" s="19">
        <f>+G23*(F23-C23)</f>
        <v>1420.7650273224015</v>
      </c>
      <c r="I23" s="28" t="s">
        <v>40</v>
      </c>
    </row>
    <row r="24" spans="1:9" ht="14.25" customHeight="1">
      <c r="A24" s="22" t="s">
        <v>58</v>
      </c>
      <c r="B24" s="16" t="s">
        <v>30</v>
      </c>
      <c r="C24" s="16">
        <v>588</v>
      </c>
      <c r="D24" s="17">
        <v>583</v>
      </c>
      <c r="E24" s="17">
        <v>600</v>
      </c>
      <c r="F24" s="23">
        <v>583</v>
      </c>
      <c r="G24" s="27">
        <f t="shared" ref="G24:G30" si="1">100000/C24</f>
        <v>170.06802721088437</v>
      </c>
      <c r="H24" s="19">
        <f t="shared" ref="H24:H30" si="2">+G24*(F24-C24)</f>
        <v>-850.34013605442181</v>
      </c>
      <c r="I24" s="28" t="s">
        <v>21</v>
      </c>
    </row>
    <row r="25" spans="1:9" ht="14.25" customHeight="1">
      <c r="A25" s="22" t="s">
        <v>59</v>
      </c>
      <c r="B25" s="16" t="s">
        <v>30</v>
      </c>
      <c r="C25" s="17">
        <v>682</v>
      </c>
      <c r="D25" s="17">
        <v>676</v>
      </c>
      <c r="E25" s="17">
        <v>698</v>
      </c>
      <c r="F25" s="23">
        <v>683</v>
      </c>
      <c r="G25" s="27">
        <f t="shared" si="1"/>
        <v>146.62756598240469</v>
      </c>
      <c r="H25" s="19">
        <f t="shared" si="2"/>
        <v>146.62756598240469</v>
      </c>
      <c r="I25" s="28" t="s">
        <v>78</v>
      </c>
    </row>
    <row r="26" spans="1:9" ht="14.25" customHeight="1">
      <c r="A26" s="22" t="s">
        <v>63</v>
      </c>
      <c r="B26" s="16" t="s">
        <v>30</v>
      </c>
      <c r="C26" s="17">
        <v>386</v>
      </c>
      <c r="D26" s="17">
        <v>382</v>
      </c>
      <c r="E26" s="17">
        <v>395</v>
      </c>
      <c r="F26" s="23">
        <v>382</v>
      </c>
      <c r="G26" s="27">
        <f t="shared" si="1"/>
        <v>259.06735751295338</v>
      </c>
      <c r="H26" s="19">
        <f t="shared" si="2"/>
        <v>-1036.2694300518135</v>
      </c>
      <c r="I26" s="28" t="s">
        <v>21</v>
      </c>
    </row>
    <row r="27" spans="1:9" ht="14.25" customHeight="1">
      <c r="A27" s="22" t="s">
        <v>64</v>
      </c>
      <c r="B27" s="16" t="s">
        <v>30</v>
      </c>
      <c r="C27" s="17">
        <v>190</v>
      </c>
      <c r="D27" s="17">
        <v>188</v>
      </c>
      <c r="E27" s="17">
        <v>195</v>
      </c>
      <c r="F27" s="23">
        <v>192.7</v>
      </c>
      <c r="G27" s="27">
        <f t="shared" si="1"/>
        <v>526.31578947368416</v>
      </c>
      <c r="H27" s="19">
        <f t="shared" si="2"/>
        <v>1421.0526315789411</v>
      </c>
      <c r="I27" s="28" t="s">
        <v>40</v>
      </c>
    </row>
    <row r="28" spans="1:9" ht="14.25" customHeight="1">
      <c r="A28" s="22" t="s">
        <v>65</v>
      </c>
      <c r="B28" s="16" t="s">
        <v>30</v>
      </c>
      <c r="C28" s="17">
        <v>267.39999999999998</v>
      </c>
      <c r="D28" s="17">
        <v>265</v>
      </c>
      <c r="E28" s="17">
        <v>273</v>
      </c>
      <c r="F28" s="23">
        <v>267.5</v>
      </c>
      <c r="G28" s="27">
        <f t="shared" si="1"/>
        <v>373.97157816005989</v>
      </c>
      <c r="H28" s="19">
        <f t="shared" si="2"/>
        <v>37.397157816014492</v>
      </c>
      <c r="I28" s="28" t="s">
        <v>29</v>
      </c>
    </row>
    <row r="29" spans="1:9" ht="14.25" customHeight="1">
      <c r="A29" s="22" t="s">
        <v>68</v>
      </c>
      <c r="B29" s="16" t="s">
        <v>30</v>
      </c>
      <c r="C29" s="17">
        <v>449</v>
      </c>
      <c r="D29" s="17">
        <v>445</v>
      </c>
      <c r="E29" s="17">
        <v>458</v>
      </c>
      <c r="F29" s="23">
        <v>457.5</v>
      </c>
      <c r="G29" s="27">
        <f t="shared" si="1"/>
        <v>222.71714922048997</v>
      </c>
      <c r="H29" s="19">
        <f t="shared" si="2"/>
        <v>1893.0957683741647</v>
      </c>
      <c r="I29" s="28" t="s">
        <v>40</v>
      </c>
    </row>
    <row r="30" spans="1:9" ht="14.25" customHeight="1">
      <c r="A30" s="22" t="s">
        <v>69</v>
      </c>
      <c r="B30" s="16" t="s">
        <v>30</v>
      </c>
      <c r="C30" s="17">
        <v>147</v>
      </c>
      <c r="D30" s="17">
        <v>145.5</v>
      </c>
      <c r="E30" s="17">
        <v>151</v>
      </c>
      <c r="F30" s="23">
        <v>149.19999999999999</v>
      </c>
      <c r="G30" s="27">
        <f t="shared" si="1"/>
        <v>680.27210884353747</v>
      </c>
      <c r="H30" s="19">
        <f t="shared" si="2"/>
        <v>1496.5986394557747</v>
      </c>
      <c r="I30" s="28" t="s">
        <v>40</v>
      </c>
    </row>
    <row r="31" spans="1:9" ht="14.25" customHeight="1">
      <c r="A31" s="22"/>
      <c r="B31" s="16"/>
      <c r="C31" s="17"/>
      <c r="D31" s="17"/>
      <c r="E31" s="17"/>
      <c r="F31" s="23"/>
      <c r="G31" s="27"/>
      <c r="H31" s="19"/>
      <c r="I31" s="28"/>
    </row>
    <row r="32" spans="1:9">
      <c r="A32" s="22"/>
      <c r="B32" s="16"/>
      <c r="C32" s="17"/>
      <c r="D32" s="17"/>
      <c r="E32" s="17"/>
      <c r="F32" s="23"/>
      <c r="G32" s="27"/>
      <c r="H32" s="19"/>
      <c r="I32" s="28"/>
    </row>
    <row r="33" spans="1:9">
      <c r="A33" s="60" t="s">
        <v>10</v>
      </c>
      <c r="B33" s="60"/>
      <c r="C33" s="60"/>
      <c r="D33" s="60"/>
      <c r="E33" s="60"/>
      <c r="F33" s="60"/>
      <c r="G33" s="60"/>
      <c r="H33" s="24">
        <f>SUM(H23:H32)</f>
        <v>4528.9272244234662</v>
      </c>
      <c r="I33" s="29"/>
    </row>
    <row r="34" spans="1:9">
      <c r="A34" s="54" t="s">
        <v>22</v>
      </c>
      <c r="B34" s="54"/>
      <c r="C34" s="54"/>
      <c r="I34" s="7"/>
    </row>
    <row r="35" spans="1:9">
      <c r="A35" s="31"/>
      <c r="B35" s="31"/>
      <c r="C35" s="31"/>
      <c r="I35" s="7"/>
    </row>
    <row r="36" spans="1:9">
      <c r="A36" s="31"/>
      <c r="B36" s="31"/>
      <c r="C36" s="31"/>
      <c r="I36" s="7"/>
    </row>
    <row r="37" spans="1:9">
      <c r="I37" s="7"/>
    </row>
    <row r="38" spans="1:9">
      <c r="A38" s="56" t="s">
        <v>11</v>
      </c>
      <c r="B38" s="56"/>
      <c r="C38" s="56"/>
      <c r="D38" s="56"/>
      <c r="E38" s="56"/>
      <c r="F38" s="18"/>
      <c r="I38" s="7"/>
    </row>
    <row r="39" spans="1:9">
      <c r="A39" s="18" t="s">
        <v>1</v>
      </c>
      <c r="B39" s="18" t="s">
        <v>12</v>
      </c>
      <c r="C39" s="18" t="s">
        <v>13</v>
      </c>
      <c r="D39" s="18" t="s">
        <v>21</v>
      </c>
      <c r="E39" s="18" t="s">
        <v>24</v>
      </c>
      <c r="F39" s="18" t="s">
        <v>29</v>
      </c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6"/>
      <c r="D41" s="25"/>
      <c r="E41" s="25"/>
      <c r="F41" s="25"/>
      <c r="I41" s="7"/>
    </row>
    <row r="42" spans="1:9">
      <c r="A42" s="25"/>
      <c r="B42" s="25"/>
      <c r="C42" s="26"/>
      <c r="D42" s="25"/>
      <c r="E42" s="25"/>
      <c r="F42" s="25"/>
      <c r="I42" s="7"/>
    </row>
    <row r="43" spans="1:9">
      <c r="A43" s="25"/>
      <c r="B43" s="25"/>
      <c r="C43" s="25"/>
      <c r="D43" s="25"/>
      <c r="E43" s="26"/>
      <c r="F43" s="25"/>
      <c r="I43" s="7"/>
    </row>
    <row r="44" spans="1:9">
      <c r="A44" s="3"/>
      <c r="D44" s="4"/>
      <c r="E44" s="4"/>
      <c r="I44" s="7"/>
    </row>
    <row r="45" spans="1:9">
      <c r="A45" s="3"/>
      <c r="D45" s="4"/>
      <c r="E45" s="4"/>
      <c r="I45" s="7"/>
    </row>
    <row r="46" spans="1:9">
      <c r="B46" s="8"/>
      <c r="C46" s="5"/>
      <c r="I46" s="7"/>
    </row>
    <row r="47" spans="1:9">
      <c r="A47" s="56" t="s">
        <v>14</v>
      </c>
      <c r="B47" s="56"/>
      <c r="C47" s="56"/>
      <c r="D47" s="56"/>
      <c r="E47" s="56"/>
      <c r="H47" s="36"/>
      <c r="I47" s="7"/>
    </row>
    <row r="48" spans="1:9">
      <c r="A48" s="18" t="s">
        <v>1</v>
      </c>
      <c r="B48" s="18" t="s">
        <v>15</v>
      </c>
      <c r="C48" s="18" t="s">
        <v>13</v>
      </c>
      <c r="D48" s="18" t="s">
        <v>21</v>
      </c>
      <c r="E48" s="18" t="s">
        <v>24</v>
      </c>
      <c r="H48" s="36"/>
      <c r="I48" s="14"/>
    </row>
    <row r="49" spans="1:9">
      <c r="A49" s="16"/>
      <c r="B49" s="16"/>
      <c r="C49" s="16"/>
      <c r="D49" s="16"/>
      <c r="E49" s="16"/>
      <c r="H49" s="36"/>
      <c r="I49" s="14"/>
    </row>
    <row r="50" spans="1:9">
      <c r="A50" s="22"/>
      <c r="B50" s="16"/>
      <c r="C50" s="17"/>
      <c r="D50" s="16"/>
      <c r="E50" s="16"/>
      <c r="H50" s="36"/>
      <c r="I50" s="14"/>
    </row>
    <row r="51" spans="1:9">
      <c r="A51" s="22"/>
      <c r="B51" s="16"/>
      <c r="C51" s="17"/>
      <c r="D51" s="16"/>
      <c r="E51" s="16"/>
      <c r="H51" s="36"/>
      <c r="I51" s="14"/>
    </row>
    <row r="52" spans="1:9">
      <c r="H52" s="36"/>
      <c r="I52" s="7"/>
    </row>
    <row r="53" spans="1:9">
      <c r="A53" s="56" t="s">
        <v>32</v>
      </c>
      <c r="B53" s="56"/>
      <c r="C53" s="56"/>
      <c r="D53" s="56"/>
      <c r="E53" s="56"/>
      <c r="H53" s="36"/>
      <c r="I53" s="7"/>
    </row>
    <row r="54" spans="1:9">
      <c r="A54" s="18" t="s">
        <v>1</v>
      </c>
      <c r="B54" s="18" t="s">
        <v>15</v>
      </c>
      <c r="C54" s="18" t="s">
        <v>3</v>
      </c>
      <c r="D54" s="18" t="s">
        <v>6</v>
      </c>
      <c r="E54" s="18" t="s">
        <v>16</v>
      </c>
      <c r="F54" s="9"/>
      <c r="I54" s="7"/>
    </row>
    <row r="55" spans="1:9">
      <c r="A55" s="25"/>
      <c r="B55" s="25"/>
      <c r="C55" s="26"/>
      <c r="D55" s="25"/>
      <c r="E55" s="23" t="e">
        <f>(50000/C55)*(D55-C55)</f>
        <v>#DIV/0!</v>
      </c>
      <c r="H55" s="36"/>
      <c r="I55" s="7"/>
    </row>
    <row r="56" spans="1:9">
      <c r="A56" s="25"/>
      <c r="B56" s="25"/>
      <c r="C56" s="26"/>
      <c r="D56" s="25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5"/>
      <c r="B58" s="25"/>
      <c r="C58" s="26"/>
      <c r="D58" s="16"/>
      <c r="E58" s="23"/>
      <c r="H58" s="36"/>
      <c r="I58" s="7"/>
    </row>
    <row r="59" spans="1:9">
      <c r="A59" s="25"/>
      <c r="B59" s="25"/>
      <c r="C59" s="26"/>
      <c r="D59" s="16"/>
      <c r="E59" s="23"/>
      <c r="H59" s="36"/>
      <c r="I59" s="7"/>
    </row>
    <row r="60" spans="1:9">
      <c r="A60" s="22"/>
      <c r="B60" s="16"/>
      <c r="C60" s="17"/>
      <c r="D60" s="16"/>
      <c r="E60" s="23"/>
      <c r="H60" s="36"/>
      <c r="I60" s="7"/>
    </row>
    <row r="61" spans="1:9">
      <c r="A61" s="60" t="s">
        <v>10</v>
      </c>
      <c r="B61" s="60"/>
      <c r="C61" s="60"/>
      <c r="D61" s="60"/>
      <c r="E61" s="24" t="e">
        <f>SUM(E55:E60)</f>
        <v>#DIV/0!</v>
      </c>
      <c r="H61" s="36"/>
      <c r="I61" s="7"/>
    </row>
    <row r="62" spans="1:9">
      <c r="A62" s="55" t="s">
        <v>23</v>
      </c>
      <c r="B62" s="54"/>
      <c r="C62" s="54"/>
      <c r="H62" s="36"/>
      <c r="I62" s="7"/>
    </row>
    <row r="63" spans="1:9">
      <c r="A63" s="31"/>
      <c r="B63" s="31"/>
      <c r="C63" s="31"/>
      <c r="H63" s="36"/>
      <c r="I63" s="7"/>
    </row>
    <row r="64" spans="1:9">
      <c r="A64" s="31"/>
      <c r="B64" s="31"/>
      <c r="C64" s="31"/>
      <c r="H64" s="36"/>
      <c r="I64" s="7"/>
    </row>
    <row r="65" spans="1:9">
      <c r="H65" s="36"/>
      <c r="I65" s="7"/>
    </row>
    <row r="66" spans="1:9">
      <c r="A66" s="56" t="s">
        <v>27</v>
      </c>
      <c r="B66" s="56"/>
      <c r="C66" s="56"/>
      <c r="D66" s="56"/>
      <c r="E66" s="56"/>
      <c r="H66" s="36"/>
      <c r="I66" s="7"/>
    </row>
    <row r="67" spans="1:9">
      <c r="A67" s="18" t="s">
        <v>1</v>
      </c>
      <c r="B67" s="18" t="s">
        <v>17</v>
      </c>
      <c r="C67" s="18" t="s">
        <v>3</v>
      </c>
      <c r="D67" s="18" t="s">
        <v>6</v>
      </c>
      <c r="E67" s="18" t="s">
        <v>18</v>
      </c>
      <c r="H67" s="37"/>
      <c r="I67" s="7"/>
    </row>
    <row r="68" spans="1:9">
      <c r="A68" s="20"/>
      <c r="B68" s="20"/>
      <c r="C68" s="20"/>
      <c r="D68" s="21"/>
      <c r="E68" s="20">
        <f>75*(D68-C68)</f>
        <v>0</v>
      </c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0"/>
      <c r="B70" s="20"/>
      <c r="C70" s="21"/>
      <c r="D70" s="21"/>
      <c r="E70" s="20"/>
      <c r="H70" s="36"/>
      <c r="I70" s="7"/>
    </row>
    <row r="71" spans="1:9">
      <c r="A71" s="20"/>
      <c r="B71" s="20"/>
      <c r="C71" s="21"/>
      <c r="D71" s="21"/>
      <c r="E71" s="20"/>
      <c r="H71" s="36"/>
      <c r="I71" s="7"/>
    </row>
    <row r="72" spans="1:9">
      <c r="A72" s="29" t="s">
        <v>10</v>
      </c>
      <c r="B72" s="29"/>
      <c r="C72" s="29"/>
      <c r="D72" s="29"/>
      <c r="E72" s="29">
        <f>SUM(E68:E71)</f>
        <v>0</v>
      </c>
      <c r="G72" s="8"/>
      <c r="H72" s="36"/>
      <c r="I72" s="7"/>
    </row>
    <row r="73" spans="1:9">
      <c r="A73" s="10"/>
      <c r="B73" s="11"/>
      <c r="C73" s="11"/>
      <c r="D73" s="11"/>
      <c r="E73" s="11"/>
      <c r="G73" s="8"/>
      <c r="I73" s="7"/>
    </row>
    <row r="74" spans="1:9">
      <c r="A74" s="56" t="s">
        <v>39</v>
      </c>
      <c r="B74" s="56"/>
      <c r="C74" s="56"/>
      <c r="D74" s="56"/>
      <c r="E74" s="56"/>
      <c r="F74" s="56"/>
      <c r="G74" s="12"/>
      <c r="H74" s="36"/>
      <c r="I74" s="7"/>
    </row>
    <row r="75" spans="1:9">
      <c r="A75" s="18" t="s">
        <v>19</v>
      </c>
      <c r="B75" s="18" t="s">
        <v>1</v>
      </c>
      <c r="C75" s="18" t="s">
        <v>2</v>
      </c>
      <c r="D75" s="18" t="s">
        <v>3</v>
      </c>
      <c r="E75" s="18" t="s">
        <v>5</v>
      </c>
      <c r="F75" s="18" t="s">
        <v>4</v>
      </c>
      <c r="G75" s="9"/>
      <c r="H75" s="37"/>
      <c r="I75" s="7"/>
    </row>
    <row r="76" spans="1:9">
      <c r="A76" s="16" t="s">
        <v>72</v>
      </c>
      <c r="B76" s="41" t="s">
        <v>73</v>
      </c>
      <c r="C76" s="41" t="s">
        <v>38</v>
      </c>
      <c r="D76" s="40">
        <v>12920</v>
      </c>
      <c r="E76" s="32">
        <v>11939</v>
      </c>
      <c r="F76" s="49" t="s">
        <v>74</v>
      </c>
      <c r="G76" s="6"/>
      <c r="H76" s="36"/>
      <c r="I76" s="15"/>
    </row>
    <row r="77" spans="1:9">
      <c r="A77" s="16" t="s">
        <v>37</v>
      </c>
      <c r="B77" s="41" t="s">
        <v>75</v>
      </c>
      <c r="C77" s="41" t="s">
        <v>30</v>
      </c>
      <c r="D77" s="40">
        <v>97.8</v>
      </c>
      <c r="E77" s="32">
        <v>95.6</v>
      </c>
      <c r="F77" s="49">
        <v>101</v>
      </c>
      <c r="G77" s="6"/>
      <c r="H77" s="36"/>
      <c r="I77" s="15"/>
    </row>
    <row r="78" spans="1:9">
      <c r="A78" s="16" t="s">
        <v>37</v>
      </c>
      <c r="B78" s="41" t="s">
        <v>79</v>
      </c>
      <c r="C78" s="41" t="s">
        <v>30</v>
      </c>
      <c r="D78" s="40">
        <v>1253</v>
      </c>
      <c r="E78" s="32">
        <v>1198</v>
      </c>
      <c r="F78" s="49">
        <v>1330</v>
      </c>
      <c r="G78" s="6"/>
      <c r="H78" s="36"/>
      <c r="I78" s="15"/>
    </row>
    <row r="79" spans="1:9">
      <c r="A79" s="16" t="s">
        <v>41</v>
      </c>
      <c r="B79" s="41" t="s">
        <v>76</v>
      </c>
      <c r="C79" s="41" t="s">
        <v>30</v>
      </c>
      <c r="D79" s="40">
        <v>74</v>
      </c>
      <c r="E79" s="32">
        <v>66</v>
      </c>
      <c r="F79" s="49">
        <v>96</v>
      </c>
      <c r="G79" s="6"/>
      <c r="H79" s="36"/>
      <c r="I79" s="15"/>
    </row>
    <row r="80" spans="1:9">
      <c r="A80" s="16"/>
      <c r="B80" s="41"/>
      <c r="C80" s="41"/>
      <c r="D80" s="40"/>
      <c r="E80" s="32"/>
      <c r="F80" s="49"/>
      <c r="G80" s="6"/>
      <c r="H80" s="36"/>
      <c r="I80" s="15"/>
    </row>
    <row r="81" spans="1:9">
      <c r="A81" s="44"/>
      <c r="C81" s="45"/>
      <c r="D81" s="46"/>
      <c r="E81" s="47"/>
      <c r="F81" s="48"/>
      <c r="G81" s="6"/>
      <c r="H81" s="36"/>
      <c r="I81" s="15"/>
    </row>
    <row r="82" spans="1:9">
      <c r="A82" s="44"/>
      <c r="C82" s="45"/>
      <c r="D82" s="46"/>
      <c r="E82" s="47"/>
      <c r="F82" s="48"/>
      <c r="G82" s="6"/>
      <c r="H82" s="36"/>
      <c r="I82" s="15"/>
    </row>
    <row r="83" spans="1:9">
      <c r="A83" s="13"/>
      <c r="C83" s="6"/>
      <c r="D83" s="3"/>
      <c r="E83" s="3"/>
      <c r="F83" s="3"/>
      <c r="G83" s="3"/>
      <c r="H83" s="36"/>
      <c r="I83" s="15"/>
    </row>
    <row r="84" spans="1:9" ht="15" customHeight="1">
      <c r="A84" s="56" t="s">
        <v>33</v>
      </c>
      <c r="B84" s="56"/>
      <c r="C84" s="56"/>
      <c r="D84" s="56"/>
      <c r="E84" s="56"/>
      <c r="F84" s="56"/>
      <c r="G84" s="56"/>
      <c r="H84" s="12"/>
      <c r="I84" s="15"/>
    </row>
    <row r="85" spans="1:9">
      <c r="A85" s="43" t="s">
        <v>35</v>
      </c>
      <c r="B85" s="43" t="s">
        <v>1</v>
      </c>
      <c r="C85" s="43" t="s">
        <v>2</v>
      </c>
      <c r="D85" s="18" t="s">
        <v>3</v>
      </c>
      <c r="E85" s="18" t="s">
        <v>20</v>
      </c>
      <c r="F85" s="18" t="s">
        <v>25</v>
      </c>
      <c r="G85" s="30" t="s">
        <v>9</v>
      </c>
      <c r="H85" s="38"/>
      <c r="I85" s="15"/>
    </row>
    <row r="86" spans="1:9">
      <c r="A86" s="16" t="s">
        <v>37</v>
      </c>
      <c r="B86" s="41" t="s">
        <v>47</v>
      </c>
      <c r="C86" s="41" t="s">
        <v>30</v>
      </c>
      <c r="D86" s="40">
        <v>485.5</v>
      </c>
      <c r="E86" s="32">
        <v>502</v>
      </c>
      <c r="F86" s="19">
        <f>(50000/D86)*(E86-D86)</f>
        <v>1699.2790937178165</v>
      </c>
      <c r="G86" s="17" t="s">
        <v>40</v>
      </c>
    </row>
    <row r="87" spans="1:9">
      <c r="A87" s="16" t="s">
        <v>37</v>
      </c>
      <c r="B87" s="41" t="s">
        <v>49</v>
      </c>
      <c r="C87" s="41" t="s">
        <v>30</v>
      </c>
      <c r="D87" s="40">
        <v>193</v>
      </c>
      <c r="E87" s="32">
        <v>198</v>
      </c>
      <c r="F87" s="19">
        <f t="shared" ref="F87:F88" si="3">(50000/D87)*(E87-D87)</f>
        <v>1295.3367875647668</v>
      </c>
      <c r="G87" s="17" t="s">
        <v>40</v>
      </c>
    </row>
    <row r="88" spans="1:9">
      <c r="A88" s="16" t="s">
        <v>37</v>
      </c>
      <c r="B88" s="41" t="s">
        <v>50</v>
      </c>
      <c r="C88" s="41" t="s">
        <v>30</v>
      </c>
      <c r="D88" s="40">
        <v>5820</v>
      </c>
      <c r="E88" s="32">
        <v>5826</v>
      </c>
      <c r="F88" s="19">
        <f t="shared" si="3"/>
        <v>51.546391752577321</v>
      </c>
      <c r="G88" s="17" t="s">
        <v>29</v>
      </c>
    </row>
    <row r="89" spans="1:9">
      <c r="A89" s="16" t="s">
        <v>41</v>
      </c>
      <c r="B89" s="41" t="s">
        <v>76</v>
      </c>
      <c r="C89" s="41" t="s">
        <v>30</v>
      </c>
      <c r="D89" s="40">
        <v>74</v>
      </c>
      <c r="E89" s="32">
        <v>96</v>
      </c>
      <c r="F89" s="19">
        <f>(300)*(E89-D89)</f>
        <v>6600</v>
      </c>
      <c r="G89" s="17" t="s">
        <v>40</v>
      </c>
    </row>
    <row r="90" spans="1:9">
      <c r="A90" s="16" t="s">
        <v>41</v>
      </c>
      <c r="B90" s="41" t="s">
        <v>53</v>
      </c>
      <c r="C90" s="41" t="s">
        <v>38</v>
      </c>
      <c r="D90" s="40">
        <v>82</v>
      </c>
      <c r="E90" s="32">
        <v>62</v>
      </c>
      <c r="F90" s="19">
        <f>(125)*(E90-D90)</f>
        <v>-2500</v>
      </c>
      <c r="G90" s="17" t="s">
        <v>21</v>
      </c>
    </row>
    <row r="91" spans="1:9">
      <c r="A91" s="16" t="s">
        <v>41</v>
      </c>
      <c r="B91" s="41" t="s">
        <v>52</v>
      </c>
      <c r="C91" s="41" t="s">
        <v>42</v>
      </c>
      <c r="D91" s="40">
        <v>18</v>
      </c>
      <c r="E91" s="32">
        <v>24</v>
      </c>
      <c r="F91" s="19">
        <f>(375)*(D91-E91)</f>
        <v>-2250</v>
      </c>
      <c r="G91" s="17" t="s">
        <v>21</v>
      </c>
    </row>
    <row r="92" spans="1:9">
      <c r="A92" s="16"/>
      <c r="B92" s="41"/>
      <c r="C92" s="41"/>
      <c r="D92" s="40"/>
      <c r="E92" s="32"/>
      <c r="F92" s="19"/>
      <c r="G92" s="17"/>
      <c r="I92" s="15"/>
    </row>
    <row r="93" spans="1:9">
      <c r="A93" s="57" t="s">
        <v>10</v>
      </c>
      <c r="B93" s="58"/>
      <c r="C93" s="58"/>
      <c r="D93" s="58"/>
      <c r="E93" s="59"/>
      <c r="F93" s="39">
        <f>SUM(F86:F92)</f>
        <v>4896.162273035161</v>
      </c>
      <c r="I93" s="15"/>
    </row>
    <row r="94" spans="1:9">
      <c r="A94" s="55" t="s">
        <v>34</v>
      </c>
      <c r="B94" s="54"/>
      <c r="C94" s="54"/>
      <c r="F94" s="14"/>
      <c r="I94" s="15"/>
    </row>
    <row r="95" spans="1:9" ht="10.8" customHeight="1">
      <c r="F95" s="14"/>
      <c r="I95" s="15"/>
    </row>
    <row r="96" spans="1:9">
      <c r="F96" s="14"/>
      <c r="I96" s="15"/>
    </row>
    <row r="97" spans="1:9">
      <c r="I97" s="15"/>
    </row>
    <row r="98" spans="1:9">
      <c r="I98" s="15"/>
    </row>
    <row r="99" spans="1:9">
      <c r="I99" s="15"/>
    </row>
    <row r="100" spans="1:9" ht="14.4" customHeight="1">
      <c r="A100" s="51" t="s">
        <v>28</v>
      </c>
      <c r="B100" s="52"/>
      <c r="C100" s="52"/>
      <c r="D100" s="52"/>
      <c r="E100" s="52"/>
      <c r="F100" s="52"/>
      <c r="G100" s="53"/>
      <c r="I100" s="15"/>
    </row>
    <row r="101" spans="1:9" ht="14.4" customHeight="1">
      <c r="A101" s="43" t="s">
        <v>19</v>
      </c>
      <c r="B101" s="43" t="s">
        <v>1</v>
      </c>
      <c r="C101" s="43" t="s">
        <v>2</v>
      </c>
      <c r="D101" s="18" t="s">
        <v>3</v>
      </c>
      <c r="E101" s="30" t="s">
        <v>5</v>
      </c>
      <c r="F101" s="30" t="s">
        <v>4</v>
      </c>
      <c r="G101" s="30" t="s">
        <v>29</v>
      </c>
    </row>
    <row r="102" spans="1:9">
      <c r="A102" s="16" t="s">
        <v>37</v>
      </c>
      <c r="B102" s="41" t="s">
        <v>44</v>
      </c>
      <c r="C102" s="41" t="s">
        <v>30</v>
      </c>
      <c r="D102" s="40">
        <v>860</v>
      </c>
      <c r="E102" s="32">
        <v>828</v>
      </c>
      <c r="F102" s="49">
        <v>910</v>
      </c>
    </row>
    <row r="103" spans="1:9">
      <c r="A103" s="16" t="s">
        <v>37</v>
      </c>
      <c r="B103" s="41" t="s">
        <v>45</v>
      </c>
      <c r="C103" s="41" t="s">
        <v>30</v>
      </c>
      <c r="D103" s="40">
        <v>1095</v>
      </c>
      <c r="E103" s="32">
        <v>1063</v>
      </c>
      <c r="F103" s="49">
        <v>1150</v>
      </c>
    </row>
    <row r="104" spans="1:9">
      <c r="A104" s="16" t="s">
        <v>37</v>
      </c>
      <c r="B104" s="41" t="s">
        <v>46</v>
      </c>
      <c r="C104" s="41" t="s">
        <v>30</v>
      </c>
      <c r="D104" s="40">
        <v>6080</v>
      </c>
      <c r="E104" s="32">
        <v>5879</v>
      </c>
      <c r="F104" s="49">
        <v>6380</v>
      </c>
    </row>
    <row r="105" spans="1:9">
      <c r="A105" s="16" t="s">
        <v>37</v>
      </c>
      <c r="B105" s="41" t="s">
        <v>48</v>
      </c>
      <c r="C105" s="41" t="s">
        <v>30</v>
      </c>
      <c r="D105" s="40">
        <v>672.5</v>
      </c>
      <c r="E105" s="32">
        <v>652</v>
      </c>
      <c r="F105" s="49">
        <v>700</v>
      </c>
    </row>
    <row r="106" spans="1:9">
      <c r="A106" s="16" t="s">
        <v>37</v>
      </c>
      <c r="B106" s="41" t="s">
        <v>54</v>
      </c>
      <c r="C106" s="41" t="s">
        <v>38</v>
      </c>
      <c r="D106" s="40">
        <v>1486</v>
      </c>
      <c r="E106" s="32">
        <v>1466</v>
      </c>
      <c r="F106" s="49">
        <v>1530</v>
      </c>
      <c r="G106" s="7">
        <v>1490</v>
      </c>
    </row>
    <row r="107" spans="1:9">
      <c r="A107" s="16" t="s">
        <v>37</v>
      </c>
      <c r="B107" s="41" t="s">
        <v>55</v>
      </c>
      <c r="C107" s="41" t="s">
        <v>30</v>
      </c>
      <c r="D107" s="40">
        <v>757</v>
      </c>
      <c r="E107" s="32">
        <v>727</v>
      </c>
      <c r="F107" s="49">
        <v>796</v>
      </c>
    </row>
    <row r="108" spans="1:9">
      <c r="A108" s="16" t="s">
        <v>41</v>
      </c>
      <c r="B108" s="41" t="s">
        <v>43</v>
      </c>
      <c r="C108" s="41" t="s">
        <v>42</v>
      </c>
      <c r="D108" s="40">
        <v>9.4</v>
      </c>
      <c r="E108" s="32">
        <v>14</v>
      </c>
      <c r="F108" s="49">
        <v>3</v>
      </c>
    </row>
    <row r="109" spans="1:9">
      <c r="A109" s="16" t="s">
        <v>41</v>
      </c>
      <c r="B109" s="41" t="s">
        <v>52</v>
      </c>
      <c r="C109" s="41" t="s">
        <v>42</v>
      </c>
      <c r="D109" s="40">
        <v>18</v>
      </c>
      <c r="E109" s="32">
        <v>24</v>
      </c>
      <c r="F109" s="49">
        <v>6</v>
      </c>
    </row>
    <row r="110" spans="1:9">
      <c r="A110" s="16" t="s">
        <v>41</v>
      </c>
      <c r="B110" s="41" t="s">
        <v>53</v>
      </c>
      <c r="C110" s="41" t="s">
        <v>38</v>
      </c>
      <c r="D110" s="40">
        <v>82</v>
      </c>
      <c r="E110" s="32">
        <v>62</v>
      </c>
      <c r="F110" s="49">
        <v>125</v>
      </c>
    </row>
    <row r="111" spans="1:9">
      <c r="A111" s="16" t="s">
        <v>37</v>
      </c>
      <c r="B111" s="41" t="s">
        <v>75</v>
      </c>
      <c r="C111" s="41" t="s">
        <v>30</v>
      </c>
      <c r="D111" s="40">
        <v>97.8</v>
      </c>
      <c r="E111" s="32">
        <v>95.6</v>
      </c>
      <c r="F111" s="49">
        <v>101</v>
      </c>
    </row>
    <row r="112" spans="1:9">
      <c r="A112" s="16" t="s">
        <v>37</v>
      </c>
      <c r="B112" s="41" t="s">
        <v>79</v>
      </c>
      <c r="C112" s="41" t="s">
        <v>30</v>
      </c>
      <c r="D112" s="40">
        <v>1253</v>
      </c>
      <c r="E112" s="32">
        <v>1198</v>
      </c>
      <c r="F112" s="49">
        <v>1330</v>
      </c>
    </row>
  </sheetData>
  <mergeCells count="17">
    <mergeCell ref="A17:G17"/>
    <mergeCell ref="A61:D61"/>
    <mergeCell ref="A66:E66"/>
    <mergeCell ref="A2:I2"/>
    <mergeCell ref="A21:I21"/>
    <mergeCell ref="A33:G33"/>
    <mergeCell ref="A3:I3"/>
    <mergeCell ref="A100:G100"/>
    <mergeCell ref="A34:C34"/>
    <mergeCell ref="A62:C62"/>
    <mergeCell ref="A84:G84"/>
    <mergeCell ref="A94:C94"/>
    <mergeCell ref="A74:F74"/>
    <mergeCell ref="A53:E53"/>
    <mergeCell ref="A47:E47"/>
    <mergeCell ref="A38:E38"/>
    <mergeCell ref="A93:E93"/>
  </mergeCells>
  <phoneticPr fontId="0" type="noConversion"/>
  <conditionalFormatting sqref="F93 H33 E61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  <ignoredErrors>
    <ignoredError sqref="H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2024-08-23T10:10:04Z</dcterms:modified>
</cp:coreProperties>
</file>