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/>
  <c r="F89"/>
  <c r="F88"/>
  <c r="G28"/>
  <c r="H28" s="1"/>
  <c r="H10" l="1"/>
  <c r="G27"/>
  <c r="H27" s="1"/>
  <c r="H9" l="1"/>
  <c r="G23" l="1"/>
  <c r="G24"/>
  <c r="H24" s="1"/>
  <c r="G25"/>
  <c r="H25" s="1"/>
  <c r="G26"/>
  <c r="H26" s="1"/>
  <c r="H8" l="1"/>
  <c r="H7"/>
  <c r="F87"/>
  <c r="F86"/>
  <c r="H6"/>
  <c r="H23"/>
  <c r="H5" l="1"/>
  <c r="H17" l="1"/>
  <c r="F91" l="1"/>
  <c r="E67" l="1"/>
  <c r="E71" s="1"/>
  <c r="E54" l="1"/>
  <c r="H32" l="1"/>
  <c r="E60" l="1"/>
</calcChain>
</file>

<file path=xl/sharedStrings.xml><?xml version="1.0" encoding="utf-8"?>
<sst xmlns="http://schemas.openxmlformats.org/spreadsheetml/2006/main" count="186" uniqueCount="72">
  <si>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</si>
  <si>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</si>
  <si>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</si>
  <si>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</si>
  <si>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</si>
  <si>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</si>
  <si>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</si>
  <si>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</si>
  <si>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</si>
  <si>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</si>
  <si>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</si>
  <si>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</si>
  <si>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</si>
  <si>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</si>
  <si>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</si>
  <si>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</si>
  <si>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</si>
  <si>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</si>
  <si>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</si>
  <si>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</si>
  <si>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</si>
  <si>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</si>
  <si>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</si>
  <si>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</si>
  <si>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</si>
  <si>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</si>
  <si>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</si>
  <si>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</si>
  <si>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</si>
  <si>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</si>
  <si>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</si>
  <si>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</si>
  <si>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</si>
  <si>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</si>
  <si>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</si>
  <si>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</si>
  <si>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</si>
  <si>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</si>
  <si>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</si>
  <si>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</si>
  <si>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</si>
  <si>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</si>
  <si>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</si>
  <si>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TVSMOTOR</t>
  </si>
  <si>
    <t>TATAMOTORS BULL PUT SPREAD; SIMULTANEOUSLY SELL 1090 PUT AT 20.40 N BUY 1070 PUT AT 11</t>
  </si>
  <si>
    <t>DLF</t>
  </si>
  <si>
    <t xml:space="preserve">TATAMOTORS  </t>
  </si>
  <si>
    <t>COFORGE</t>
  </si>
  <si>
    <t>GAIL</t>
  </si>
  <si>
    <t>CUB</t>
  </si>
  <si>
    <t>HSCL</t>
  </si>
  <si>
    <t>INDIAMART</t>
  </si>
  <si>
    <t>MARICO</t>
  </si>
  <si>
    <t>NIFTY 24700 CALL</t>
  </si>
  <si>
    <t>CASTROLIND</t>
  </si>
  <si>
    <t>VIJAYA</t>
  </si>
  <si>
    <t>DIVISLAB 4850 CALL</t>
  </si>
  <si>
    <t>SBILIFE 1780 CALL</t>
  </si>
  <si>
    <t>ABCAPITAL</t>
  </si>
  <si>
    <t>HFCL</t>
  </si>
  <si>
    <t>AWL</t>
  </si>
  <si>
    <t>ADANIPORT 1500 CALL</t>
  </si>
  <si>
    <t>HINDPETRO 400 CALL</t>
  </si>
  <si>
    <t>BANKNIFTY 50500 CALL</t>
  </si>
  <si>
    <t>IOC</t>
  </si>
  <si>
    <t>MUTHOOTFINANCE BULL PUT SPREAD; SIMULTANEOUSLY SELL 1940 PUT AT 31 N BUY 1900 PUT AT 14.70</t>
  </si>
  <si>
    <t>TITAN 3500 CALL</t>
  </si>
  <si>
    <t>DEEPAKFERT</t>
  </si>
  <si>
    <t>MOTHERSON</t>
  </si>
  <si>
    <t>BRITANNIA</t>
  </si>
  <si>
    <t>BANKNIFTY 50400 CALL - EXPIRY TRADE</t>
  </si>
  <si>
    <t>HDFCAMC 4350 CALL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</si>
</sst>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abSelected="1" topLeftCell="A73" zoomScaleNormal="100" workbookViewId="0">
      <selection activeCell="I88" sqref="I88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>
      <c r="A3" s="56" t="s">
        <v>26</v>
      </c>
      <c r="B3" s="56"/>
      <c r="C3" s="56"/>
      <c r="D3" s="56"/>
      <c r="E3" s="56"/>
      <c r="F3" s="56"/>
      <c r="G3" s="56"/>
      <c r="H3" s="56"/>
      <c r="I3" s="56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56</v>
      </c>
      <c r="B5" s="16" t="s">
        <v>38</v>
      </c>
      <c r="C5" s="17">
        <v>85</v>
      </c>
      <c r="D5" s="17">
        <v>79</v>
      </c>
      <c r="E5" s="17">
        <v>100</v>
      </c>
      <c r="F5" s="17">
        <v>79</v>
      </c>
      <c r="G5" s="27">
        <v>200</v>
      </c>
      <c r="H5" s="19">
        <f t="shared" ref="H5:H11" si="0">+G5*(F5-C5)</f>
        <v>-1200</v>
      </c>
      <c r="I5" s="28" t="s">
        <v>21</v>
      </c>
    </row>
    <row r="6" spans="1:9">
      <c r="A6" s="22" t="s">
        <v>57</v>
      </c>
      <c r="B6" s="16" t="s">
        <v>30</v>
      </c>
      <c r="C6" s="17">
        <v>22.5</v>
      </c>
      <c r="D6" s="17">
        <v>19</v>
      </c>
      <c r="E6" s="17">
        <v>30</v>
      </c>
      <c r="F6" s="17">
        <v>27.5</v>
      </c>
      <c r="G6" s="27">
        <v>375</v>
      </c>
      <c r="H6" s="19">
        <f t="shared" si="0"/>
        <v>1875</v>
      </c>
      <c r="I6" s="28" t="s">
        <v>40</v>
      </c>
    </row>
    <row r="7" spans="1:9">
      <c r="A7" s="22" t="s">
        <v>61</v>
      </c>
      <c r="B7" s="16" t="s">
        <v>30</v>
      </c>
      <c r="C7" s="17">
        <v>28</v>
      </c>
      <c r="D7" s="17">
        <v>25</v>
      </c>
      <c r="E7" s="17">
        <v>36</v>
      </c>
      <c r="F7" s="17">
        <v>34</v>
      </c>
      <c r="G7" s="27">
        <v>400</v>
      </c>
      <c r="H7" s="19">
        <f t="shared" si="0"/>
        <v>2400</v>
      </c>
      <c r="I7" s="28" t="s">
        <v>40</v>
      </c>
    </row>
    <row r="8" spans="1:9">
      <c r="A8" s="22" t="s">
        <v>53</v>
      </c>
      <c r="B8" s="16" t="s">
        <v>30</v>
      </c>
      <c r="C8" s="17">
        <v>95</v>
      </c>
      <c r="D8" s="17">
        <v>65</v>
      </c>
      <c r="E8" s="17">
        <v>150</v>
      </c>
      <c r="F8" s="17">
        <v>122</v>
      </c>
      <c r="G8" s="27">
        <v>25</v>
      </c>
      <c r="H8" s="19">
        <f t="shared" si="0"/>
        <v>675</v>
      </c>
      <c r="I8" s="28" t="s">
        <v>40</v>
      </c>
    </row>
    <row r="9" spans="1:9">
      <c r="A9" s="22" t="s">
        <v>62</v>
      </c>
      <c r="B9" s="16" t="s">
        <v>30</v>
      </c>
      <c r="C9" s="17">
        <v>9.6999999999999993</v>
      </c>
      <c r="D9" s="17">
        <v>8.9</v>
      </c>
      <c r="E9" s="17">
        <v>12.5</v>
      </c>
      <c r="F9" s="17">
        <v>11.8</v>
      </c>
      <c r="G9" s="27">
        <v>2025</v>
      </c>
      <c r="H9" s="19">
        <f t="shared" si="0"/>
        <v>4252.5000000000027</v>
      </c>
      <c r="I9" s="28" t="s">
        <v>40</v>
      </c>
    </row>
    <row r="10" spans="1:9">
      <c r="A10" s="22" t="s">
        <v>63</v>
      </c>
      <c r="B10" s="16" t="s">
        <v>30</v>
      </c>
      <c r="C10" s="17">
        <v>100</v>
      </c>
      <c r="D10" s="17">
        <v>20</v>
      </c>
      <c r="E10" s="17">
        <v>260</v>
      </c>
      <c r="F10" s="17">
        <v>240</v>
      </c>
      <c r="G10" s="27">
        <v>15</v>
      </c>
      <c r="H10" s="19">
        <f t="shared" si="0"/>
        <v>2100</v>
      </c>
      <c r="I10" s="28" t="s">
        <v>40</v>
      </c>
    </row>
    <row r="11" spans="1:9">
      <c r="A11" s="22" t="s">
        <v>70</v>
      </c>
      <c r="B11" s="16" t="s">
        <v>30</v>
      </c>
      <c r="C11" s="17">
        <v>60</v>
      </c>
      <c r="D11" s="17">
        <v>0.05</v>
      </c>
      <c r="E11" s="17">
        <v>180</v>
      </c>
      <c r="F11" s="17">
        <v>180</v>
      </c>
      <c r="G11" s="27">
        <v>15</v>
      </c>
      <c r="H11" s="19">
        <f t="shared" si="0"/>
        <v>1800</v>
      </c>
      <c r="I11" s="28" t="s">
        <v>40</v>
      </c>
    </row>
    <row r="12" spans="1:9">
      <c r="A12" s="22"/>
      <c r="B12" s="16"/>
      <c r="C12" s="17"/>
      <c r="D12" s="17"/>
      <c r="E12" s="17"/>
      <c r="F12" s="17"/>
      <c r="G12" s="27"/>
      <c r="H12" s="19"/>
      <c r="I12" s="28"/>
    </row>
    <row r="13" spans="1:9">
      <c r="A13" s="22"/>
      <c r="B13" s="16"/>
      <c r="C13" s="17"/>
      <c r="D13" s="17"/>
      <c r="E13" s="17"/>
      <c r="F13" s="17"/>
      <c r="G13" s="27"/>
      <c r="H13" s="19"/>
      <c r="I13" s="28"/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22"/>
      <c r="B15" s="16"/>
      <c r="C15" s="17"/>
      <c r="D15" s="17"/>
      <c r="E15" s="17"/>
      <c r="F15" s="17"/>
      <c r="G15" s="27"/>
      <c r="H15" s="19"/>
      <c r="I15" s="28"/>
    </row>
    <row r="16" spans="1:9">
      <c r="A16" s="22"/>
      <c r="B16" s="16"/>
      <c r="C16" s="17"/>
      <c r="D16" s="17"/>
      <c r="E16" s="17"/>
      <c r="F16" s="17"/>
      <c r="G16" s="27"/>
      <c r="H16" s="19"/>
      <c r="I16" s="28"/>
    </row>
    <row r="17" spans="1:9">
      <c r="A17" s="60" t="s">
        <v>10</v>
      </c>
      <c r="B17" s="60"/>
      <c r="C17" s="60"/>
      <c r="D17" s="60"/>
      <c r="E17" s="60"/>
      <c r="F17" s="60"/>
      <c r="G17" s="60"/>
      <c r="H17" s="24">
        <f>SUM(H5:H16)</f>
        <v>11902.500000000004</v>
      </c>
      <c r="I17" s="29"/>
    </row>
    <row r="18" spans="1:9">
      <c r="A18" s="33"/>
      <c r="B18" s="33"/>
      <c r="C18" s="33"/>
      <c r="D18" s="33"/>
      <c r="E18" s="33"/>
      <c r="F18" s="33"/>
      <c r="G18" s="33"/>
      <c r="H18" s="34"/>
      <c r="I18" s="35"/>
    </row>
    <row r="19" spans="1:9">
      <c r="A19" s="33"/>
      <c r="B19" s="42"/>
      <c r="C19" s="33"/>
      <c r="D19" s="33"/>
      <c r="E19" s="33"/>
      <c r="F19" s="33"/>
      <c r="G19" s="33"/>
      <c r="H19" s="34"/>
      <c r="I19" s="35"/>
    </row>
    <row r="20" spans="1:9">
      <c r="A20" s="2"/>
      <c r="I20" s="7"/>
    </row>
    <row r="21" spans="1:9">
      <c r="A21" s="56" t="s">
        <v>31</v>
      </c>
      <c r="B21" s="56"/>
      <c r="C21" s="56"/>
      <c r="D21" s="56"/>
      <c r="E21" s="56"/>
      <c r="F21" s="56"/>
      <c r="G21" s="56"/>
      <c r="H21" s="56"/>
      <c r="I21" s="56"/>
    </row>
    <row r="22" spans="1:9">
      <c r="A22" s="50" t="s">
        <v>1</v>
      </c>
      <c r="B22" s="18" t="s">
        <v>2</v>
      </c>
      <c r="C22" s="18" t="s">
        <v>3</v>
      </c>
      <c r="D22" s="18" t="s">
        <v>5</v>
      </c>
      <c r="E22" s="18" t="s">
        <v>4</v>
      </c>
      <c r="F22" s="18" t="s">
        <v>6</v>
      </c>
      <c r="G22" s="18" t="s">
        <v>36</v>
      </c>
      <c r="H22" s="18" t="s">
        <v>8</v>
      </c>
      <c r="I22" s="18" t="s">
        <v>9</v>
      </c>
    </row>
    <row r="23" spans="1:9" ht="14.25" customHeight="1">
      <c r="A23" s="22" t="s">
        <v>54</v>
      </c>
      <c r="B23" s="16" t="s">
        <v>38</v>
      </c>
      <c r="C23" s="17">
        <v>260</v>
      </c>
      <c r="D23" s="17">
        <v>257.5</v>
      </c>
      <c r="E23" s="17">
        <v>266</v>
      </c>
      <c r="F23" s="17">
        <v>262.7</v>
      </c>
      <c r="G23" s="27">
        <f>100000/C23</f>
        <v>384.61538461538464</v>
      </c>
      <c r="H23" s="19">
        <f>+G23*(F23-C23)</f>
        <v>1038.4615384615342</v>
      </c>
      <c r="I23" s="28" t="s">
        <v>40</v>
      </c>
    </row>
    <row r="24" spans="1:9" ht="14.25" customHeight="1">
      <c r="A24" s="22" t="s">
        <v>55</v>
      </c>
      <c r="B24" s="16" t="s">
        <v>30</v>
      </c>
      <c r="C24" s="16">
        <v>930</v>
      </c>
      <c r="D24" s="17">
        <v>920</v>
      </c>
      <c r="E24" s="17">
        <v>950</v>
      </c>
      <c r="F24" s="23">
        <v>939</v>
      </c>
      <c r="G24" s="27">
        <f t="shared" ref="G24:G28" si="1">100000/C24</f>
        <v>107.52688172043011</v>
      </c>
      <c r="H24" s="19">
        <f t="shared" ref="H24:H28" si="2">+G24*(F24-C24)</f>
        <v>967.74193548387098</v>
      </c>
      <c r="I24" s="28" t="s">
        <v>40</v>
      </c>
    </row>
    <row r="25" spans="1:9" ht="14.25" customHeight="1">
      <c r="A25" s="22" t="s">
        <v>58</v>
      </c>
      <c r="B25" s="16" t="s">
        <v>30</v>
      </c>
      <c r="C25" s="17">
        <v>221.5</v>
      </c>
      <c r="D25" s="17">
        <v>219.5</v>
      </c>
      <c r="E25" s="17">
        <v>226</v>
      </c>
      <c r="F25" s="23">
        <v>221.6</v>
      </c>
      <c r="G25" s="27">
        <f t="shared" si="1"/>
        <v>451.46726862302484</v>
      </c>
      <c r="H25" s="19">
        <f t="shared" si="2"/>
        <v>45.146726862299914</v>
      </c>
      <c r="I25" s="28" t="s">
        <v>29</v>
      </c>
    </row>
    <row r="26" spans="1:9" ht="14.25" customHeight="1">
      <c r="A26" s="22" t="s">
        <v>59</v>
      </c>
      <c r="B26" s="16" t="s">
        <v>30</v>
      </c>
      <c r="C26" s="17">
        <v>144</v>
      </c>
      <c r="D26" s="17">
        <v>142.5</v>
      </c>
      <c r="E26" s="17">
        <v>148</v>
      </c>
      <c r="F26" s="23">
        <v>146.4</v>
      </c>
      <c r="G26" s="27">
        <f t="shared" si="1"/>
        <v>694.44444444444446</v>
      </c>
      <c r="H26" s="19">
        <f t="shared" si="2"/>
        <v>1666.6666666666706</v>
      </c>
      <c r="I26" s="28" t="s">
        <v>40</v>
      </c>
    </row>
    <row r="27" spans="1:9" ht="14.25" customHeight="1">
      <c r="A27" s="22" t="s">
        <v>60</v>
      </c>
      <c r="B27" s="16" t="s">
        <v>30</v>
      </c>
      <c r="C27" s="17">
        <v>376</v>
      </c>
      <c r="D27" s="17">
        <v>372</v>
      </c>
      <c r="E27" s="17">
        <v>386</v>
      </c>
      <c r="F27" s="23">
        <v>382</v>
      </c>
      <c r="G27" s="27">
        <f t="shared" si="1"/>
        <v>265.95744680851061</v>
      </c>
      <c r="H27" s="19">
        <f t="shared" si="2"/>
        <v>1595.7446808510635</v>
      </c>
      <c r="I27" s="28" t="s">
        <v>40</v>
      </c>
    </row>
    <row r="28" spans="1:9" ht="14.25" customHeight="1">
      <c r="A28" s="22" t="s">
        <v>64</v>
      </c>
      <c r="B28" s="16" t="s">
        <v>30</v>
      </c>
      <c r="C28" s="17">
        <v>173.6</v>
      </c>
      <c r="D28" s="17">
        <v>172</v>
      </c>
      <c r="E28" s="17">
        <v>177</v>
      </c>
      <c r="F28" s="23">
        <v>173.7</v>
      </c>
      <c r="G28" s="27">
        <f t="shared" si="1"/>
        <v>576.036866359447</v>
      </c>
      <c r="H28" s="19">
        <f t="shared" si="2"/>
        <v>57.603686635941429</v>
      </c>
      <c r="I28" s="28" t="s">
        <v>29</v>
      </c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 ht="14.25" customHeight="1">
      <c r="A30" s="22"/>
      <c r="B30" s="16"/>
      <c r="C30" s="17"/>
      <c r="D30" s="17"/>
      <c r="E30" s="17"/>
      <c r="F30" s="23"/>
      <c r="G30" s="27"/>
      <c r="H30" s="19"/>
      <c r="I30" s="28"/>
    </row>
    <row r="31" spans="1:9">
      <c r="A31" s="22"/>
      <c r="B31" s="16"/>
      <c r="C31" s="17"/>
      <c r="D31" s="17"/>
      <c r="E31" s="17"/>
      <c r="F31" s="23"/>
      <c r="G31" s="27"/>
      <c r="H31" s="19"/>
      <c r="I31" s="28"/>
    </row>
    <row r="32" spans="1:9">
      <c r="A32" s="60" t="s">
        <v>10</v>
      </c>
      <c r="B32" s="60"/>
      <c r="C32" s="60"/>
      <c r="D32" s="60"/>
      <c r="E32" s="60"/>
      <c r="F32" s="60"/>
      <c r="G32" s="60"/>
      <c r="H32" s="24">
        <f>SUM(H23:H31)</f>
        <v>5371.3652349613812</v>
      </c>
      <c r="I32" s="29"/>
    </row>
    <row r="33" spans="1:9">
      <c r="A33" s="54" t="s">
        <v>22</v>
      </c>
      <c r="B33" s="54"/>
      <c r="C33" s="54"/>
      <c r="I33" s="7"/>
    </row>
    <row r="34" spans="1:9">
      <c r="A34" s="31"/>
      <c r="B34" s="31"/>
      <c r="C34" s="31"/>
      <c r="I34" s="7"/>
    </row>
    <row r="35" spans="1:9">
      <c r="A35" s="31"/>
      <c r="B35" s="31"/>
      <c r="C35" s="31"/>
      <c r="I35" s="7"/>
    </row>
    <row r="36" spans="1:9">
      <c r="I36" s="7"/>
    </row>
    <row r="37" spans="1:9">
      <c r="A37" s="56" t="s">
        <v>11</v>
      </c>
      <c r="B37" s="56"/>
      <c r="C37" s="56"/>
      <c r="D37" s="56"/>
      <c r="E37" s="56"/>
      <c r="F37" s="18"/>
      <c r="I37" s="7"/>
    </row>
    <row r="38" spans="1:9">
      <c r="A38" s="18" t="s">
        <v>1</v>
      </c>
      <c r="B38" s="18" t="s">
        <v>12</v>
      </c>
      <c r="C38" s="18" t="s">
        <v>13</v>
      </c>
      <c r="D38" s="18" t="s">
        <v>21</v>
      </c>
      <c r="E38" s="18" t="s">
        <v>24</v>
      </c>
      <c r="F38" s="18" t="s">
        <v>29</v>
      </c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5"/>
      <c r="D42" s="25"/>
      <c r="E42" s="26"/>
      <c r="F42" s="25"/>
      <c r="I42" s="7"/>
    </row>
    <row r="43" spans="1:9">
      <c r="A43" s="3"/>
      <c r="D43" s="4"/>
      <c r="E43" s="4"/>
      <c r="I43" s="7"/>
    </row>
    <row r="44" spans="1:9">
      <c r="A44" s="3"/>
      <c r="D44" s="4"/>
      <c r="E44" s="4"/>
      <c r="I44" s="7"/>
    </row>
    <row r="45" spans="1:9">
      <c r="B45" s="8"/>
      <c r="C45" s="5"/>
      <c r="I45" s="7"/>
    </row>
    <row r="46" spans="1:9">
      <c r="A46" s="56" t="s">
        <v>14</v>
      </c>
      <c r="B46" s="56"/>
      <c r="C46" s="56"/>
      <c r="D46" s="56"/>
      <c r="E46" s="56"/>
      <c r="H46" s="36"/>
      <c r="I46" s="7"/>
    </row>
    <row r="47" spans="1:9">
      <c r="A47" s="18" t="s">
        <v>1</v>
      </c>
      <c r="B47" s="18" t="s">
        <v>15</v>
      </c>
      <c r="C47" s="18" t="s">
        <v>13</v>
      </c>
      <c r="D47" s="18" t="s">
        <v>21</v>
      </c>
      <c r="E47" s="18" t="s">
        <v>24</v>
      </c>
      <c r="H47" s="36"/>
      <c r="I47" s="14"/>
    </row>
    <row r="48" spans="1:9">
      <c r="A48" s="16"/>
      <c r="B48" s="16"/>
      <c r="C48" s="16"/>
      <c r="D48" s="16"/>
      <c r="E48" s="16"/>
      <c r="H48" s="36"/>
      <c r="I48" s="14"/>
    </row>
    <row r="49" spans="1:9">
      <c r="A49" s="22"/>
      <c r="B49" s="16"/>
      <c r="C49" s="17"/>
      <c r="D49" s="16"/>
      <c r="E49" s="16"/>
      <c r="H49" s="36"/>
      <c r="I49" s="14"/>
    </row>
    <row r="50" spans="1:9">
      <c r="A50" s="22"/>
      <c r="B50" s="16"/>
      <c r="C50" s="17"/>
      <c r="D50" s="16"/>
      <c r="E50" s="16"/>
      <c r="H50" s="36"/>
      <c r="I50" s="14"/>
    </row>
    <row r="51" spans="1:9">
      <c r="H51" s="36"/>
      <c r="I51" s="7"/>
    </row>
    <row r="52" spans="1:9">
      <c r="A52" s="56" t="s">
        <v>32</v>
      </c>
      <c r="B52" s="56"/>
      <c r="C52" s="56"/>
      <c r="D52" s="56"/>
      <c r="E52" s="56"/>
      <c r="H52" s="36"/>
      <c r="I52" s="7"/>
    </row>
    <row r="53" spans="1:9">
      <c r="A53" s="18" t="s">
        <v>1</v>
      </c>
      <c r="B53" s="18" t="s">
        <v>15</v>
      </c>
      <c r="C53" s="18" t="s">
        <v>3</v>
      </c>
      <c r="D53" s="18" t="s">
        <v>6</v>
      </c>
      <c r="E53" s="18" t="s">
        <v>16</v>
      </c>
      <c r="F53" s="9"/>
      <c r="I53" s="7"/>
    </row>
    <row r="54" spans="1:9">
      <c r="A54" s="25"/>
      <c r="B54" s="25"/>
      <c r="C54" s="26"/>
      <c r="D54" s="25"/>
      <c r="E54" s="23" t="e">
        <f>(50000/C54)*(D54-C54)</f>
        <v>#DIV/0!</v>
      </c>
      <c r="H54" s="36"/>
      <c r="I54" s="7"/>
    </row>
    <row r="55" spans="1:9">
      <c r="A55" s="25"/>
      <c r="B55" s="25"/>
      <c r="C55" s="26"/>
      <c r="D55" s="25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2"/>
      <c r="B59" s="16"/>
      <c r="C59" s="17"/>
      <c r="D59" s="16"/>
      <c r="E59" s="23"/>
      <c r="H59" s="36"/>
      <c r="I59" s="7"/>
    </row>
    <row r="60" spans="1:9">
      <c r="A60" s="60" t="s">
        <v>10</v>
      </c>
      <c r="B60" s="60"/>
      <c r="C60" s="60"/>
      <c r="D60" s="60"/>
      <c r="E60" s="24" t="e">
        <f>SUM(E54:E59)</f>
        <v>#DIV/0!</v>
      </c>
      <c r="H60" s="36"/>
      <c r="I60" s="7"/>
    </row>
    <row r="61" spans="1:9">
      <c r="A61" s="55" t="s">
        <v>23</v>
      </c>
      <c r="B61" s="54"/>
      <c r="C61" s="54"/>
      <c r="H61" s="36"/>
      <c r="I61" s="7"/>
    </row>
    <row r="62" spans="1:9">
      <c r="A62" s="31"/>
      <c r="B62" s="31"/>
      <c r="C62" s="31"/>
      <c r="H62" s="36"/>
      <c r="I62" s="7"/>
    </row>
    <row r="63" spans="1:9">
      <c r="A63" s="31"/>
      <c r="B63" s="31"/>
      <c r="C63" s="31"/>
      <c r="H63" s="36"/>
      <c r="I63" s="7"/>
    </row>
    <row r="64" spans="1:9">
      <c r="H64" s="36"/>
      <c r="I64" s="7"/>
    </row>
    <row r="65" spans="1:9">
      <c r="A65" s="56" t="s">
        <v>27</v>
      </c>
      <c r="B65" s="56"/>
      <c r="C65" s="56"/>
      <c r="D65" s="56"/>
      <c r="E65" s="56"/>
      <c r="H65" s="36"/>
      <c r="I65" s="7"/>
    </row>
    <row r="66" spans="1:9">
      <c r="A66" s="18" t="s">
        <v>1</v>
      </c>
      <c r="B66" s="18" t="s">
        <v>17</v>
      </c>
      <c r="C66" s="18" t="s">
        <v>3</v>
      </c>
      <c r="D66" s="18" t="s">
        <v>6</v>
      </c>
      <c r="E66" s="18" t="s">
        <v>18</v>
      </c>
      <c r="H66" s="37"/>
      <c r="I66" s="7"/>
    </row>
    <row r="67" spans="1:9">
      <c r="A67" s="20"/>
      <c r="B67" s="20"/>
      <c r="C67" s="20"/>
      <c r="D67" s="21"/>
      <c r="E67" s="20">
        <f>75*(D67-C67)</f>
        <v>0</v>
      </c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9" t="s">
        <v>10</v>
      </c>
      <c r="B71" s="29"/>
      <c r="C71" s="29"/>
      <c r="D71" s="29"/>
      <c r="E71" s="29">
        <f>SUM(E67:E70)</f>
        <v>0</v>
      </c>
      <c r="G71" s="8"/>
      <c r="H71" s="36"/>
      <c r="I71" s="7"/>
    </row>
    <row r="72" spans="1:9">
      <c r="A72" s="10"/>
      <c r="B72" s="11"/>
      <c r="C72" s="11"/>
      <c r="D72" s="11"/>
      <c r="E72" s="11"/>
      <c r="G72" s="8"/>
      <c r="I72" s="7"/>
    </row>
    <row r="73" spans="1:9">
      <c r="A73" s="56" t="s">
        <v>39</v>
      </c>
      <c r="B73" s="56"/>
      <c r="C73" s="56"/>
      <c r="D73" s="56"/>
      <c r="E73" s="56"/>
      <c r="F73" s="56"/>
      <c r="G73" s="12"/>
      <c r="H73" s="36"/>
      <c r="I73" s="7"/>
    </row>
    <row r="74" spans="1:9">
      <c r="A74" s="18" t="s">
        <v>19</v>
      </c>
      <c r="B74" s="18" t="s">
        <v>1</v>
      </c>
      <c r="C74" s="18" t="s">
        <v>2</v>
      </c>
      <c r="D74" s="18" t="s">
        <v>3</v>
      </c>
      <c r="E74" s="18" t="s">
        <v>5</v>
      </c>
      <c r="F74" s="18" t="s">
        <v>4</v>
      </c>
      <c r="G74" s="9"/>
      <c r="H74" s="37"/>
      <c r="I74" s="7"/>
    </row>
    <row r="75" spans="1:9">
      <c r="A75" s="16" t="s">
        <v>37</v>
      </c>
      <c r="B75" s="41" t="s">
        <v>67</v>
      </c>
      <c r="C75" s="41" t="s">
        <v>38</v>
      </c>
      <c r="D75" s="40">
        <v>1010</v>
      </c>
      <c r="E75" s="32">
        <v>960</v>
      </c>
      <c r="F75" s="49">
        <v>1080</v>
      </c>
      <c r="G75" s="6"/>
      <c r="H75" s="36"/>
      <c r="I75" s="15"/>
    </row>
    <row r="76" spans="1:9">
      <c r="A76" s="16" t="s">
        <v>37</v>
      </c>
      <c r="B76" s="41" t="s">
        <v>68</v>
      </c>
      <c r="C76" s="41" t="s">
        <v>30</v>
      </c>
      <c r="D76" s="40">
        <v>193</v>
      </c>
      <c r="E76" s="32">
        <v>186</v>
      </c>
      <c r="F76" s="49">
        <v>202</v>
      </c>
      <c r="G76" s="6"/>
      <c r="H76" s="36"/>
      <c r="I76" s="15"/>
    </row>
    <row r="77" spans="1:9">
      <c r="A77" s="16" t="s">
        <v>37</v>
      </c>
      <c r="B77" s="41" t="s">
        <v>69</v>
      </c>
      <c r="C77" s="41" t="s">
        <v>30</v>
      </c>
      <c r="D77" s="40">
        <v>5820</v>
      </c>
      <c r="E77" s="32">
        <v>5790</v>
      </c>
      <c r="F77" s="49">
        <v>5980</v>
      </c>
      <c r="G77" s="6"/>
      <c r="H77" s="36"/>
      <c r="I77" s="15"/>
    </row>
    <row r="78" spans="1:9">
      <c r="A78" s="16" t="s">
        <v>41</v>
      </c>
      <c r="B78" s="41" t="s">
        <v>65</v>
      </c>
      <c r="C78" s="41" t="s">
        <v>42</v>
      </c>
      <c r="D78" s="40">
        <v>16.3</v>
      </c>
      <c r="E78" s="32">
        <v>21</v>
      </c>
      <c r="F78" s="49">
        <v>6</v>
      </c>
      <c r="G78" s="6"/>
      <c r="H78" s="36"/>
      <c r="I78" s="15"/>
    </row>
    <row r="79" spans="1:9">
      <c r="A79" s="16" t="s">
        <v>41</v>
      </c>
      <c r="B79" s="41" t="s">
        <v>66</v>
      </c>
      <c r="C79" s="41" t="s">
        <v>30</v>
      </c>
      <c r="D79" s="40">
        <v>57</v>
      </c>
      <c r="E79" s="32">
        <v>42</v>
      </c>
      <c r="F79" s="49">
        <v>80</v>
      </c>
      <c r="G79" s="6"/>
      <c r="H79" s="36"/>
      <c r="I79" s="15"/>
    </row>
    <row r="80" spans="1:9">
      <c r="A80" s="16" t="s">
        <v>41</v>
      </c>
      <c r="B80" s="41" t="s">
        <v>71</v>
      </c>
      <c r="C80" s="41" t="s">
        <v>30</v>
      </c>
      <c r="D80" s="40">
        <v>72</v>
      </c>
      <c r="E80" s="32">
        <v>55</v>
      </c>
      <c r="F80" s="49">
        <v>110</v>
      </c>
      <c r="G80" s="6"/>
      <c r="H80" s="36"/>
      <c r="I80" s="15"/>
    </row>
    <row r="81" spans="1:9">
      <c r="A81" s="44"/>
      <c r="C81" s="45"/>
      <c r="D81" s="46"/>
      <c r="E81" s="47"/>
      <c r="F81" s="48"/>
      <c r="G81" s="6"/>
      <c r="H81" s="36"/>
      <c r="I81" s="15"/>
    </row>
    <row r="82" spans="1:9">
      <c r="A82" s="44"/>
      <c r="C82" s="45"/>
      <c r="D82" s="46"/>
      <c r="E82" s="47"/>
      <c r="F82" s="48"/>
      <c r="G82" s="6"/>
      <c r="H82" s="36"/>
      <c r="I82" s="15"/>
    </row>
    <row r="83" spans="1:9">
      <c r="A83" s="13"/>
      <c r="C83" s="6"/>
      <c r="D83" s="3"/>
      <c r="E83" s="3"/>
      <c r="F83" s="3"/>
      <c r="G83" s="3"/>
      <c r="H83" s="36"/>
      <c r="I83" s="15"/>
    </row>
    <row r="84" spans="1:9" ht="15" customHeight="1">
      <c r="A84" s="56" t="s">
        <v>33</v>
      </c>
      <c r="B84" s="56"/>
      <c r="C84" s="56"/>
      <c r="D84" s="56"/>
      <c r="E84" s="56"/>
      <c r="F84" s="56"/>
      <c r="G84" s="56"/>
      <c r="H84" s="12"/>
      <c r="I84" s="15"/>
    </row>
    <row r="85" spans="1:9">
      <c r="A85" s="43" t="s">
        <v>35</v>
      </c>
      <c r="B85" s="43" t="s">
        <v>1</v>
      </c>
      <c r="C85" s="43" t="s">
        <v>2</v>
      </c>
      <c r="D85" s="18" t="s">
        <v>3</v>
      </c>
      <c r="E85" s="18" t="s">
        <v>20</v>
      </c>
      <c r="F85" s="18" t="s">
        <v>25</v>
      </c>
      <c r="G85" s="30" t="s">
        <v>9</v>
      </c>
      <c r="H85" s="38"/>
      <c r="I85" s="15"/>
    </row>
    <row r="86" spans="1:9">
      <c r="A86" s="16" t="s">
        <v>37</v>
      </c>
      <c r="B86" s="41" t="s">
        <v>51</v>
      </c>
      <c r="C86" s="41" t="s">
        <v>30</v>
      </c>
      <c r="D86" s="40">
        <v>2835</v>
      </c>
      <c r="E86" s="32">
        <v>2960</v>
      </c>
      <c r="F86" s="19">
        <f>(50000/D86)*(E86-D86)</f>
        <v>2204.5855379188715</v>
      </c>
      <c r="G86" s="17" t="s">
        <v>40</v>
      </c>
    </row>
    <row r="87" spans="1:9">
      <c r="A87" s="16" t="s">
        <v>37</v>
      </c>
      <c r="B87" s="41" t="s">
        <v>67</v>
      </c>
      <c r="C87" s="41" t="s">
        <v>38</v>
      </c>
      <c r="D87" s="40">
        <v>1010</v>
      </c>
      <c r="E87" s="32">
        <v>1034</v>
      </c>
      <c r="F87" s="19">
        <f t="shared" ref="F87" si="3">(50000/D87)*(E87-D87)</f>
        <v>1188.1188118811881</v>
      </c>
      <c r="G87" s="17" t="s">
        <v>40</v>
      </c>
    </row>
    <row r="88" spans="1:9">
      <c r="A88" s="16" t="s">
        <v>41</v>
      </c>
      <c r="B88" s="41" t="s">
        <v>66</v>
      </c>
      <c r="C88" s="41" t="s">
        <v>30</v>
      </c>
      <c r="D88" s="40">
        <v>57</v>
      </c>
      <c r="E88" s="32">
        <v>73.5</v>
      </c>
      <c r="F88" s="19">
        <f>(175)*(E88-D88)</f>
        <v>2887.5</v>
      </c>
      <c r="G88" s="17" t="s">
        <v>40</v>
      </c>
    </row>
    <row r="89" spans="1:9">
      <c r="A89" s="16" t="s">
        <v>41</v>
      </c>
      <c r="B89" s="41" t="s">
        <v>65</v>
      </c>
      <c r="C89" s="41" t="s">
        <v>42</v>
      </c>
      <c r="D89" s="40">
        <v>16.3</v>
      </c>
      <c r="E89" s="32">
        <v>21</v>
      </c>
      <c r="F89" s="19">
        <f>(550)*(D89-E89)</f>
        <v>-2584.9999999999995</v>
      </c>
      <c r="G89" s="17" t="s">
        <v>21</v>
      </c>
    </row>
    <row r="90" spans="1:9">
      <c r="A90" s="16"/>
      <c r="B90" s="41"/>
      <c r="C90" s="41"/>
      <c r="D90" s="40"/>
      <c r="E90" s="32"/>
      <c r="F90" s="19"/>
      <c r="G90" s="17"/>
      <c r="I90" s="15"/>
    </row>
    <row r="91" spans="1:9">
      <c r="A91" s="57" t="s">
        <v>10</v>
      </c>
      <c r="B91" s="58"/>
      <c r="C91" s="58"/>
      <c r="D91" s="58"/>
      <c r="E91" s="59"/>
      <c r="F91" s="39">
        <f>SUM(F86:F90)</f>
        <v>3695.2043498000598</v>
      </c>
      <c r="I91" s="15"/>
    </row>
    <row r="92" spans="1:9">
      <c r="A92" s="55" t="s">
        <v>34</v>
      </c>
      <c r="B92" s="54"/>
      <c r="C92" s="54"/>
      <c r="F92" s="14"/>
      <c r="I92" s="15"/>
    </row>
    <row r="93" spans="1:9" ht="10.8" customHeight="1">
      <c r="F93" s="14"/>
      <c r="I93" s="15"/>
    </row>
    <row r="94" spans="1:9">
      <c r="F94" s="14"/>
      <c r="I94" s="15"/>
    </row>
    <row r="95" spans="1:9">
      <c r="I95" s="15"/>
    </row>
    <row r="96" spans="1:9">
      <c r="I96" s="15"/>
    </row>
    <row r="97" spans="1:9">
      <c r="I97" s="15"/>
    </row>
    <row r="98" spans="1:9" ht="14.4" customHeight="1">
      <c r="A98" s="51" t="s">
        <v>28</v>
      </c>
      <c r="B98" s="52"/>
      <c r="C98" s="52"/>
      <c r="D98" s="52"/>
      <c r="E98" s="52"/>
      <c r="F98" s="52"/>
      <c r="G98" s="53"/>
      <c r="I98" s="15"/>
    </row>
    <row r="99" spans="1:9" ht="14.4" customHeight="1">
      <c r="A99" s="43" t="s">
        <v>19</v>
      </c>
      <c r="B99" s="43" t="s">
        <v>1</v>
      </c>
      <c r="C99" s="43" t="s">
        <v>2</v>
      </c>
      <c r="D99" s="18" t="s">
        <v>3</v>
      </c>
      <c r="E99" s="30" t="s">
        <v>5</v>
      </c>
      <c r="F99" s="30" t="s">
        <v>4</v>
      </c>
      <c r="G99" s="30" t="s">
        <v>29</v>
      </c>
    </row>
    <row r="100" spans="1:9">
      <c r="A100" s="16" t="s">
        <v>37</v>
      </c>
      <c r="B100" s="41" t="s">
        <v>43</v>
      </c>
      <c r="C100" s="41" t="s">
        <v>30</v>
      </c>
      <c r="D100" s="40">
        <v>2630</v>
      </c>
      <c r="E100" s="32">
        <v>2552</v>
      </c>
      <c r="F100" s="49">
        <v>2740</v>
      </c>
    </row>
    <row r="101" spans="1:9">
      <c r="A101" s="16" t="s">
        <v>37</v>
      </c>
      <c r="B101" s="41" t="s">
        <v>45</v>
      </c>
      <c r="C101" s="41" t="s">
        <v>30</v>
      </c>
      <c r="D101" s="40">
        <v>860</v>
      </c>
      <c r="E101" s="32">
        <v>828</v>
      </c>
      <c r="F101" s="49">
        <v>910</v>
      </c>
    </row>
    <row r="102" spans="1:9">
      <c r="A102" s="16" t="s">
        <v>37</v>
      </c>
      <c r="B102" s="41" t="s">
        <v>46</v>
      </c>
      <c r="C102" s="41" t="s">
        <v>30</v>
      </c>
      <c r="D102" s="40">
        <v>1095</v>
      </c>
      <c r="E102" s="32">
        <v>1063</v>
      </c>
      <c r="F102" s="49">
        <v>1150</v>
      </c>
    </row>
    <row r="103" spans="1:9">
      <c r="A103" s="16" t="s">
        <v>37</v>
      </c>
      <c r="B103" s="41" t="s">
        <v>47</v>
      </c>
      <c r="C103" s="41" t="s">
        <v>30</v>
      </c>
      <c r="D103" s="40">
        <v>6080</v>
      </c>
      <c r="E103" s="32">
        <v>5879</v>
      </c>
      <c r="F103" s="49">
        <v>6380</v>
      </c>
    </row>
    <row r="104" spans="1:9">
      <c r="A104" s="16" t="s">
        <v>37</v>
      </c>
      <c r="B104" s="41" t="s">
        <v>49</v>
      </c>
      <c r="C104" s="41" t="s">
        <v>30</v>
      </c>
      <c r="D104" s="40">
        <v>166.7</v>
      </c>
      <c r="E104" s="32">
        <v>163</v>
      </c>
      <c r="F104" s="49">
        <v>173</v>
      </c>
    </row>
    <row r="105" spans="1:9">
      <c r="A105" s="16" t="s">
        <v>37</v>
      </c>
      <c r="B105" s="41" t="s">
        <v>50</v>
      </c>
      <c r="C105" s="41" t="s">
        <v>30</v>
      </c>
      <c r="D105" s="40">
        <v>485.5</v>
      </c>
      <c r="E105" s="32">
        <v>464</v>
      </c>
      <c r="F105" s="49">
        <v>515</v>
      </c>
    </row>
    <row r="106" spans="1:9">
      <c r="A106" s="16" t="s">
        <v>37</v>
      </c>
      <c r="B106" s="41" t="s">
        <v>48</v>
      </c>
      <c r="C106" s="41" t="s">
        <v>30</v>
      </c>
      <c r="D106" s="40">
        <v>238.4</v>
      </c>
      <c r="E106" s="32">
        <v>236</v>
      </c>
      <c r="F106" s="49">
        <v>243</v>
      </c>
    </row>
    <row r="107" spans="1:9">
      <c r="A107" s="16" t="s">
        <v>37</v>
      </c>
      <c r="B107" s="41" t="s">
        <v>52</v>
      </c>
      <c r="C107" s="41" t="s">
        <v>30</v>
      </c>
      <c r="D107" s="40">
        <v>672.5</v>
      </c>
      <c r="E107" s="32">
        <v>652</v>
      </c>
      <c r="F107" s="49">
        <v>700</v>
      </c>
    </row>
    <row r="108" spans="1:9">
      <c r="A108" s="16" t="s">
        <v>37</v>
      </c>
      <c r="B108" s="41" t="s">
        <v>68</v>
      </c>
      <c r="C108" s="41" t="s">
        <v>30</v>
      </c>
      <c r="D108" s="40">
        <v>193</v>
      </c>
      <c r="E108" s="32">
        <v>186</v>
      </c>
      <c r="F108" s="49">
        <v>202</v>
      </c>
    </row>
    <row r="109" spans="1:9">
      <c r="A109" s="16" t="s">
        <v>37</v>
      </c>
      <c r="B109" s="41" t="s">
        <v>69</v>
      </c>
      <c r="C109" s="41" t="s">
        <v>30</v>
      </c>
      <c r="D109" s="40">
        <v>5820</v>
      </c>
      <c r="E109" s="32">
        <v>5790</v>
      </c>
      <c r="F109" s="49">
        <v>5980</v>
      </c>
    </row>
    <row r="110" spans="1:9">
      <c r="A110" s="16" t="s">
        <v>41</v>
      </c>
      <c r="B110" s="41" t="s">
        <v>71</v>
      </c>
      <c r="C110" s="41" t="s">
        <v>30</v>
      </c>
      <c r="D110" s="40">
        <v>72</v>
      </c>
      <c r="E110" s="32">
        <v>55</v>
      </c>
      <c r="F110" s="49">
        <v>110</v>
      </c>
    </row>
    <row r="111" spans="1:9">
      <c r="A111" s="16" t="s">
        <v>41</v>
      </c>
      <c r="B111" s="41" t="s">
        <v>44</v>
      </c>
      <c r="C111" s="41" t="s">
        <v>42</v>
      </c>
      <c r="D111" s="40">
        <v>9.4</v>
      </c>
      <c r="E111" s="32">
        <v>14</v>
      </c>
      <c r="F111" s="49">
        <v>3</v>
      </c>
    </row>
  </sheetData>
  <mergeCells count="17">
    <mergeCell ref="A17:G17"/>
    <mergeCell ref="A60:D60"/>
    <mergeCell ref="A65:E65"/>
    <mergeCell ref="A2:I2"/>
    <mergeCell ref="A21:I21"/>
    <mergeCell ref="A32:G32"/>
    <mergeCell ref="A3:I3"/>
    <mergeCell ref="A98:G98"/>
    <mergeCell ref="A33:C33"/>
    <mergeCell ref="A61:C61"/>
    <mergeCell ref="A84:G84"/>
    <mergeCell ref="A92:C92"/>
    <mergeCell ref="A73:F73"/>
    <mergeCell ref="A52:E52"/>
    <mergeCell ref="A46:E46"/>
    <mergeCell ref="A37:E37"/>
    <mergeCell ref="A91:E91"/>
  </mergeCells>
  <phoneticPr fontId="0" type="noConversion"/>
  <conditionalFormatting sqref="F91 H32 E60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2024-08-21T10:13:14Z</dcterms:modified>
</cp:coreProperties>
</file>