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/>
  <c r="F54"/>
  <c r="F55"/>
  <c r="F53"/>
  <c r="F56"/>
  <c r="H14"/>
  <c r="H13"/>
  <c r="G27"/>
  <c r="H27" s="1"/>
  <c r="H12"/>
  <c r="F51" l="1"/>
  <c r="F52"/>
  <c r="H11"/>
  <c r="H10"/>
  <c r="F50"/>
  <c r="F48"/>
  <c r="H9"/>
  <c r="G26"/>
  <c r="H26" s="1"/>
  <c r="G22"/>
  <c r="G23"/>
  <c r="H23" s="1"/>
  <c r="G24"/>
  <c r="H24" s="1"/>
  <c r="G25"/>
  <c r="H25" s="1"/>
  <c r="H5"/>
  <c r="H8" l="1"/>
  <c r="H7"/>
  <c r="H6"/>
  <c r="H22" l="1"/>
  <c r="H16" l="1"/>
  <c r="F57" l="1"/>
  <c r="H31" l="1"/>
</calcChain>
</file>

<file path=xl/sharedStrings.xml><?xml version="1.0" encoding="utf-8"?>
<sst xmlns="http://schemas.openxmlformats.org/spreadsheetml/2006/main" count="160" uniqueCount="62">
  <si>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</si>
  <si>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</si>
  <si>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</si>
  <si>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</si>
  <si>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</si>
  <si>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</si>
  <si>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</si>
  <si>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</si>
  <si>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</si>
  <si>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</si>
  <si>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</si>
  <si>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</si>
  <si>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</si>
  <si>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</si>
  <si>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</si>
  <si>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</si>
  <si>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</si>
  <si>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</si>
  <si>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</si>
  <si>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</si>
  <si>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</si>
  <si>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</si>
  <si>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</si>
  <si>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</si>
  <si>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</si>
  <si>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</si>
  <si>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</si>
  <si>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</si>
  <si>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</si>
  <si>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</si>
  <si>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NMDC</t>
  </si>
  <si>
    <t>TORNTPOWER</t>
  </si>
  <si>
    <t>OPTION STRATEY</t>
  </si>
  <si>
    <t>PPLPHARMA</t>
  </si>
  <si>
    <t>JUBLPHARMA</t>
  </si>
  <si>
    <t>MANYAVAR</t>
  </si>
  <si>
    <t>CESC</t>
  </si>
  <si>
    <t>MAXHEALTH</t>
  </si>
  <si>
    <t>HSCL</t>
  </si>
  <si>
    <t>NAVINFLUORO</t>
  </si>
  <si>
    <t>VOLTAS BULL PUT SPREAD; SIMULTANEOUSLY SELL 1900 PUT AT 44 N BUY 1860 PUT AT 26</t>
  </si>
  <si>
    <t>CHENNAIPETRO</t>
  </si>
  <si>
    <t>FLUOROCHEM</t>
  </si>
  <si>
    <t>NIFTY 24850 PUT</t>
  </si>
  <si>
    <t>JINDALSTEEL 940 PUT</t>
  </si>
  <si>
    <t>VEDL 480PUT</t>
  </si>
  <si>
    <t>JUBLFOOD 620PUT</t>
  </si>
  <si>
    <t>VGUARD</t>
  </si>
  <si>
    <t>JWL</t>
  </si>
  <si>
    <t>BDL</t>
  </si>
  <si>
    <t>PFC 470 PUT</t>
  </si>
  <si>
    <t>NIFTY 24800 PUT</t>
  </si>
  <si>
    <t>ULTRACEM 11100 PUT</t>
  </si>
  <si>
    <t>CHOLAFIN 1460 PUT</t>
  </si>
  <si>
    <t>DMART</t>
  </si>
  <si>
    <t>IGL 505 PUT</t>
  </si>
  <si>
    <t>NIFTY 24750 PUT - EXPIRY TRADE</t>
  </si>
  <si>
    <t>CLOSE</t>
  </si>
  <si>
    <t>HEROMOTOR 5100 PUT</t>
  </si>
  <si>
    <t>KIRSLOSBROS</t>
  </si>
  <si>
    <t>BAJAJFINSERV BEAR CALL SPREAD; SIMULTANEOUSLY SELL 1820 CALL AT 43 N BUY 1860 CALL AT 23</t>
  </si>
  <si>
    <t>GRASIM BEAR CALL SPREAD; SIMULTANEOUSLY SELL 2700 PUT AT 48.50 N BUY 2760 AT 23.50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</si>
</sst>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77" zoomScaleNormal="100" workbookViewId="0">
      <selection activeCell="I53" sqref="I53:I60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43</v>
      </c>
      <c r="B5" s="15" t="s">
        <v>26</v>
      </c>
      <c r="C5" s="16">
        <v>50</v>
      </c>
      <c r="D5" s="16">
        <v>20</v>
      </c>
      <c r="E5" s="16">
        <v>100</v>
      </c>
      <c r="F5" s="16">
        <v>75</v>
      </c>
      <c r="G5" s="22">
        <v>25</v>
      </c>
      <c r="H5" s="18">
        <f t="shared" ref="H5:H14" si="0">+G5*(F5-C5)</f>
        <v>625</v>
      </c>
      <c r="I5" s="23" t="s">
        <v>28</v>
      </c>
    </row>
    <row r="6" spans="1:9">
      <c r="A6" s="19" t="s">
        <v>44</v>
      </c>
      <c r="B6" s="15" t="s">
        <v>26</v>
      </c>
      <c r="C6" s="16">
        <v>19.399999999999999</v>
      </c>
      <c r="D6" s="16">
        <v>17.5</v>
      </c>
      <c r="E6" s="16">
        <v>25</v>
      </c>
      <c r="F6" s="16">
        <v>21.5</v>
      </c>
      <c r="G6" s="22">
        <v>625</v>
      </c>
      <c r="H6" s="18">
        <f t="shared" si="0"/>
        <v>1312.5000000000009</v>
      </c>
      <c r="I6" s="23" t="s">
        <v>28</v>
      </c>
    </row>
    <row r="7" spans="1:9">
      <c r="A7" s="19" t="s">
        <v>45</v>
      </c>
      <c r="B7" s="15" t="s">
        <v>19</v>
      </c>
      <c r="C7" s="16">
        <v>10.5</v>
      </c>
      <c r="D7" s="16">
        <v>9.5</v>
      </c>
      <c r="E7" s="16">
        <v>14</v>
      </c>
      <c r="F7" s="16">
        <v>11.6</v>
      </c>
      <c r="G7" s="22">
        <v>2300</v>
      </c>
      <c r="H7" s="18">
        <f t="shared" si="0"/>
        <v>2529.9999999999991</v>
      </c>
      <c r="I7" s="23" t="s">
        <v>28</v>
      </c>
    </row>
    <row r="8" spans="1:9">
      <c r="A8" s="19" t="s">
        <v>46</v>
      </c>
      <c r="B8" s="15" t="s">
        <v>19</v>
      </c>
      <c r="C8" s="16">
        <v>14.4</v>
      </c>
      <c r="D8" s="16">
        <v>13</v>
      </c>
      <c r="E8" s="16">
        <v>20</v>
      </c>
      <c r="F8" s="16">
        <v>13</v>
      </c>
      <c r="G8" s="22">
        <v>1250</v>
      </c>
      <c r="H8" s="18">
        <f t="shared" si="0"/>
        <v>-1750.0000000000005</v>
      </c>
      <c r="I8" s="23" t="s">
        <v>13</v>
      </c>
    </row>
    <row r="9" spans="1:9">
      <c r="A9" s="19" t="s">
        <v>50</v>
      </c>
      <c r="B9" s="15" t="s">
        <v>19</v>
      </c>
      <c r="C9" s="16">
        <v>13</v>
      </c>
      <c r="D9" s="16">
        <v>11.8</v>
      </c>
      <c r="E9" s="16">
        <v>16</v>
      </c>
      <c r="F9" s="16">
        <v>13.1</v>
      </c>
      <c r="G9" s="22">
        <v>1300</v>
      </c>
      <c r="H9" s="18">
        <f t="shared" si="0"/>
        <v>129.99999999999955</v>
      </c>
      <c r="I9" s="23" t="s">
        <v>18</v>
      </c>
    </row>
    <row r="10" spans="1:9">
      <c r="A10" s="19" t="s">
        <v>51</v>
      </c>
      <c r="B10" s="15" t="s">
        <v>19</v>
      </c>
      <c r="C10" s="16">
        <v>28</v>
      </c>
      <c r="D10" s="16">
        <v>0.05</v>
      </c>
      <c r="E10" s="16">
        <v>75</v>
      </c>
      <c r="F10" s="16">
        <v>50</v>
      </c>
      <c r="G10" s="22">
        <v>25</v>
      </c>
      <c r="H10" s="18">
        <f t="shared" si="0"/>
        <v>550</v>
      </c>
      <c r="I10" s="23" t="s">
        <v>28</v>
      </c>
    </row>
    <row r="11" spans="1:9">
      <c r="A11" s="19" t="s">
        <v>52</v>
      </c>
      <c r="B11" s="15" t="s">
        <v>19</v>
      </c>
      <c r="C11" s="16">
        <v>195</v>
      </c>
      <c r="D11" s="16">
        <v>179</v>
      </c>
      <c r="E11" s="16">
        <v>230</v>
      </c>
      <c r="F11" s="16">
        <v>214.5</v>
      </c>
      <c r="G11" s="22">
        <v>100</v>
      </c>
      <c r="H11" s="18">
        <f t="shared" si="0"/>
        <v>1950</v>
      </c>
      <c r="I11" s="23" t="s">
        <v>28</v>
      </c>
    </row>
    <row r="12" spans="1:9">
      <c r="A12" s="19" t="s">
        <v>53</v>
      </c>
      <c r="B12" s="15" t="s">
        <v>19</v>
      </c>
      <c r="C12" s="16">
        <v>32</v>
      </c>
      <c r="D12" s="16">
        <v>29.5</v>
      </c>
      <c r="E12" s="16">
        <v>39</v>
      </c>
      <c r="F12" s="16">
        <v>37</v>
      </c>
      <c r="G12" s="22">
        <v>625</v>
      </c>
      <c r="H12" s="18">
        <f t="shared" si="0"/>
        <v>3125</v>
      </c>
      <c r="I12" s="23" t="s">
        <v>28</v>
      </c>
    </row>
    <row r="13" spans="1:9">
      <c r="A13" s="19" t="s">
        <v>55</v>
      </c>
      <c r="B13" s="15" t="s">
        <v>19</v>
      </c>
      <c r="C13" s="16">
        <v>11</v>
      </c>
      <c r="D13" s="16">
        <v>14</v>
      </c>
      <c r="E13" s="16">
        <v>9.9</v>
      </c>
      <c r="F13" s="16">
        <v>11.7</v>
      </c>
      <c r="G13" s="22">
        <v>1375</v>
      </c>
      <c r="H13" s="18">
        <f t="shared" si="0"/>
        <v>962.49999999999898</v>
      </c>
      <c r="I13" s="23" t="s">
        <v>57</v>
      </c>
    </row>
    <row r="14" spans="1:9">
      <c r="A14" s="19" t="s">
        <v>56</v>
      </c>
      <c r="B14" s="15" t="s">
        <v>19</v>
      </c>
      <c r="C14" s="16">
        <v>8</v>
      </c>
      <c r="D14" s="16">
        <v>0.05</v>
      </c>
      <c r="E14" s="16">
        <v>30</v>
      </c>
      <c r="F14" s="16">
        <v>0</v>
      </c>
      <c r="G14" s="22">
        <v>25</v>
      </c>
      <c r="H14" s="18">
        <f t="shared" si="0"/>
        <v>-200</v>
      </c>
      <c r="I14" s="23" t="s">
        <v>13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9234.9999999999982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B18" s="37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45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41</v>
      </c>
      <c r="B22" s="15" t="s">
        <v>26</v>
      </c>
      <c r="C22" s="16">
        <v>980</v>
      </c>
      <c r="D22" s="16">
        <v>970</v>
      </c>
      <c r="E22" s="16">
        <v>1000</v>
      </c>
      <c r="F22" s="16">
        <v>996</v>
      </c>
      <c r="G22" s="22">
        <f>100000/C22</f>
        <v>102.04081632653062</v>
      </c>
      <c r="H22" s="18">
        <f t="shared" ref="H22:H25" si="1">+G22*(F22-C22)</f>
        <v>1632.6530612244899</v>
      </c>
      <c r="I22" s="23" t="s">
        <v>28</v>
      </c>
    </row>
    <row r="23" spans="1:9" ht="14.25" customHeight="1">
      <c r="A23" s="19" t="s">
        <v>42</v>
      </c>
      <c r="B23" s="15" t="s">
        <v>19</v>
      </c>
      <c r="C23" s="15">
        <v>4800</v>
      </c>
      <c r="D23" s="16">
        <v>4750</v>
      </c>
      <c r="E23" s="16">
        <v>4900</v>
      </c>
      <c r="F23" s="20">
        <v>4868</v>
      </c>
      <c r="G23" s="22">
        <f t="shared" ref="G23:G27" si="2">100000/C23</f>
        <v>20.833333333333332</v>
      </c>
      <c r="H23" s="18">
        <f t="shared" si="1"/>
        <v>1416.6666666666665</v>
      </c>
      <c r="I23" s="23" t="s">
        <v>28</v>
      </c>
    </row>
    <row r="24" spans="1:9" ht="14.25" customHeight="1">
      <c r="A24" s="19" t="s">
        <v>47</v>
      </c>
      <c r="B24" s="15" t="s">
        <v>19</v>
      </c>
      <c r="C24" s="16">
        <v>444</v>
      </c>
      <c r="D24" s="16">
        <v>440</v>
      </c>
      <c r="E24" s="16">
        <v>453</v>
      </c>
      <c r="F24" s="20">
        <v>452</v>
      </c>
      <c r="G24" s="22">
        <f t="shared" si="2"/>
        <v>225.22522522522522</v>
      </c>
      <c r="H24" s="18">
        <f t="shared" si="1"/>
        <v>1801.8018018018017</v>
      </c>
      <c r="I24" s="23" t="s">
        <v>28</v>
      </c>
    </row>
    <row r="25" spans="1:9" ht="14.25" customHeight="1">
      <c r="A25" s="19" t="s">
        <v>48</v>
      </c>
      <c r="B25" s="15" t="s">
        <v>19</v>
      </c>
      <c r="C25" s="16">
        <v>532</v>
      </c>
      <c r="D25" s="16">
        <v>527</v>
      </c>
      <c r="E25" s="16">
        <v>544</v>
      </c>
      <c r="F25" s="20">
        <v>527</v>
      </c>
      <c r="G25" s="22">
        <f t="shared" si="2"/>
        <v>187.96992481203009</v>
      </c>
      <c r="H25" s="18">
        <f t="shared" si="1"/>
        <v>-939.8496240601504</v>
      </c>
      <c r="I25" s="23" t="s">
        <v>13</v>
      </c>
    </row>
    <row r="26" spans="1:9" ht="14.25" customHeight="1">
      <c r="A26" s="19" t="s">
        <v>49</v>
      </c>
      <c r="B26" s="15" t="s">
        <v>29</v>
      </c>
      <c r="C26" s="16">
        <v>1165</v>
      </c>
      <c r="D26" s="16">
        <v>1176</v>
      </c>
      <c r="E26" s="16">
        <v>1145</v>
      </c>
      <c r="F26" s="20">
        <v>1151</v>
      </c>
      <c r="G26" s="22">
        <f t="shared" si="2"/>
        <v>85.836909871244629</v>
      </c>
      <c r="H26" s="18">
        <f>+G26*(C26-F26)</f>
        <v>1201.7167381974248</v>
      </c>
      <c r="I26" s="23" t="s">
        <v>28</v>
      </c>
    </row>
    <row r="27" spans="1:9" ht="14.25" customHeight="1">
      <c r="A27" s="19" t="s">
        <v>54</v>
      </c>
      <c r="B27" s="15" t="s">
        <v>29</v>
      </c>
      <c r="C27" s="16">
        <v>4080</v>
      </c>
      <c r="D27" s="16">
        <v>4120</v>
      </c>
      <c r="E27" s="16">
        <v>4000</v>
      </c>
      <c r="F27" s="20">
        <v>4120</v>
      </c>
      <c r="G27" s="22">
        <f t="shared" si="2"/>
        <v>24.509803921568629</v>
      </c>
      <c r="H27" s="18">
        <f>+G27*(C27-F27)</f>
        <v>-980.3921568627452</v>
      </c>
      <c r="I27" s="23" t="s">
        <v>13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48" t="s">
        <v>10</v>
      </c>
      <c r="B31" s="48"/>
      <c r="C31" s="48"/>
      <c r="D31" s="48"/>
      <c r="E31" s="48"/>
      <c r="F31" s="48"/>
      <c r="G31" s="48"/>
      <c r="H31" s="21">
        <f>SUM(H22:H30)</f>
        <v>4132.5964869674881</v>
      </c>
      <c r="I31" s="24"/>
    </row>
    <row r="32" spans="1:9">
      <c r="A32" s="53" t="s">
        <v>14</v>
      </c>
      <c r="B32" s="53"/>
      <c r="C32" s="53"/>
      <c r="I32" s="6"/>
    </row>
    <row r="33" spans="1:9">
      <c r="A33" s="26"/>
      <c r="B33" s="26"/>
      <c r="C33" s="26"/>
      <c r="I33" s="6"/>
    </row>
    <row r="34" spans="1:9">
      <c r="A34" s="26"/>
      <c r="B34" s="2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49" t="s">
        <v>27</v>
      </c>
      <c r="B38" s="49"/>
      <c r="C38" s="49"/>
      <c r="D38" s="49"/>
      <c r="E38" s="49"/>
      <c r="F38" s="49"/>
      <c r="G38" s="11"/>
      <c r="H38" s="31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2"/>
      <c r="I39" s="6"/>
    </row>
    <row r="40" spans="1:9">
      <c r="A40" s="15" t="s">
        <v>25</v>
      </c>
      <c r="B40" s="36" t="s">
        <v>59</v>
      </c>
      <c r="C40" s="36" t="s">
        <v>19</v>
      </c>
      <c r="D40" s="35">
        <v>1815</v>
      </c>
      <c r="E40" s="27">
        <v>1736</v>
      </c>
      <c r="F40" s="44">
        <v>1940</v>
      </c>
      <c r="G40" s="5"/>
      <c r="H40" s="31"/>
      <c r="I40" s="14"/>
    </row>
    <row r="41" spans="1:9">
      <c r="A41" s="15" t="s">
        <v>32</v>
      </c>
      <c r="B41" s="36" t="s">
        <v>58</v>
      </c>
      <c r="C41" s="36" t="s">
        <v>26</v>
      </c>
      <c r="D41" s="35">
        <v>100</v>
      </c>
      <c r="E41" s="27">
        <v>80</v>
      </c>
      <c r="F41" s="44">
        <v>150</v>
      </c>
      <c r="G41" s="5"/>
      <c r="H41" s="31"/>
      <c r="I41" s="14"/>
    </row>
    <row r="42" spans="1:9">
      <c r="A42" s="15" t="s">
        <v>32</v>
      </c>
      <c r="B42" s="36" t="s">
        <v>60</v>
      </c>
      <c r="C42" s="36" t="s">
        <v>29</v>
      </c>
      <c r="D42" s="35">
        <v>20</v>
      </c>
      <c r="E42" s="27">
        <v>25.5</v>
      </c>
      <c r="F42" s="44">
        <v>8</v>
      </c>
      <c r="G42" s="5"/>
      <c r="H42" s="31"/>
      <c r="I42" s="14"/>
    </row>
    <row r="43" spans="1:9">
      <c r="A43" s="15" t="s">
        <v>32</v>
      </c>
      <c r="B43" s="36" t="s">
        <v>61</v>
      </c>
      <c r="C43" s="36" t="s">
        <v>29</v>
      </c>
      <c r="D43" s="35">
        <v>25</v>
      </c>
      <c r="E43" s="27">
        <v>34</v>
      </c>
      <c r="F43" s="44">
        <v>10</v>
      </c>
      <c r="G43" s="5"/>
      <c r="H43" s="31"/>
      <c r="I43" s="14"/>
    </row>
    <row r="44" spans="1:9">
      <c r="A44" s="39"/>
      <c r="C44" s="40"/>
      <c r="D44" s="41"/>
      <c r="E44" s="42"/>
      <c r="F44" s="43"/>
      <c r="G44" s="5"/>
      <c r="H44" s="31"/>
      <c r="I44" s="14"/>
    </row>
    <row r="45" spans="1:9">
      <c r="A45" s="12"/>
      <c r="C45" s="5"/>
      <c r="D45" s="3"/>
      <c r="E45" s="3"/>
      <c r="F45" s="3"/>
      <c r="G45" s="3"/>
      <c r="H45" s="31"/>
      <c r="I45" s="14"/>
    </row>
    <row r="46" spans="1:9" ht="15" customHeight="1">
      <c r="A46" s="49" t="s">
        <v>21</v>
      </c>
      <c r="B46" s="49"/>
      <c r="C46" s="49"/>
      <c r="D46" s="49"/>
      <c r="E46" s="49"/>
      <c r="F46" s="49"/>
      <c r="G46" s="49"/>
      <c r="H46" s="11"/>
      <c r="I46" s="14"/>
    </row>
    <row r="47" spans="1:9">
      <c r="A47" s="38" t="s">
        <v>23</v>
      </c>
      <c r="B47" s="38" t="s">
        <v>1</v>
      </c>
      <c r="C47" s="38" t="s">
        <v>2</v>
      </c>
      <c r="D47" s="17" t="s">
        <v>3</v>
      </c>
      <c r="E47" s="17" t="s">
        <v>12</v>
      </c>
      <c r="F47" s="17" t="s">
        <v>15</v>
      </c>
      <c r="G47" s="25" t="s">
        <v>9</v>
      </c>
      <c r="H47" s="33"/>
      <c r="I47" s="14"/>
    </row>
    <row r="48" spans="1:9">
      <c r="A48" s="15" t="s">
        <v>25</v>
      </c>
      <c r="B48" s="36" t="s">
        <v>38</v>
      </c>
      <c r="C48" s="36" t="s">
        <v>19</v>
      </c>
      <c r="D48" s="35">
        <v>658</v>
      </c>
      <c r="E48" s="27">
        <v>676.2</v>
      </c>
      <c r="F48" s="18">
        <f>(50000/D48)*(E48-D48)</f>
        <v>1382.9787234042587</v>
      </c>
      <c r="G48" s="16" t="s">
        <v>28</v>
      </c>
      <c r="I48" s="46"/>
    </row>
    <row r="49" spans="1:9">
      <c r="A49" s="15" t="s">
        <v>25</v>
      </c>
      <c r="B49" s="36" t="s">
        <v>34</v>
      </c>
      <c r="C49" s="36" t="s">
        <v>19</v>
      </c>
      <c r="D49" s="35">
        <v>1207</v>
      </c>
      <c r="E49" s="27">
        <v>1210</v>
      </c>
      <c r="F49" s="18">
        <f>(50000/D49)*(E49-D49)</f>
        <v>124.27506213753105</v>
      </c>
      <c r="G49" s="16" t="s">
        <v>18</v>
      </c>
      <c r="I49" s="46"/>
    </row>
    <row r="50" spans="1:9">
      <c r="A50" s="15" t="s">
        <v>25</v>
      </c>
      <c r="B50" s="36" t="s">
        <v>37</v>
      </c>
      <c r="C50" s="36" t="s">
        <v>19</v>
      </c>
      <c r="D50" s="35">
        <v>974</v>
      </c>
      <c r="E50" s="27">
        <v>951</v>
      </c>
      <c r="F50" s="18">
        <f>(50000/D50)*(E50-D50)</f>
        <v>-1180.6981519507187</v>
      </c>
      <c r="G50" s="16" t="s">
        <v>13</v>
      </c>
    </row>
    <row r="51" spans="1:9">
      <c r="A51" s="15" t="s">
        <v>25</v>
      </c>
      <c r="B51" s="36" t="s">
        <v>30</v>
      </c>
      <c r="C51" s="36" t="s">
        <v>26</v>
      </c>
      <c r="D51" s="35">
        <v>234.75</v>
      </c>
      <c r="E51" s="27">
        <v>226</v>
      </c>
      <c r="F51" s="18">
        <f t="shared" ref="F51:F53" si="3">(50000/D51)*(E51-D51)</f>
        <v>-1863.6847710330139</v>
      </c>
      <c r="G51" s="16" t="s">
        <v>13</v>
      </c>
    </row>
    <row r="52" spans="1:9">
      <c r="A52" s="15" t="s">
        <v>25</v>
      </c>
      <c r="B52" s="36" t="s">
        <v>35</v>
      </c>
      <c r="C52" s="36" t="s">
        <v>19</v>
      </c>
      <c r="D52" s="35">
        <v>1345</v>
      </c>
      <c r="E52" s="27">
        <v>1315</v>
      </c>
      <c r="F52" s="18">
        <f t="shared" si="3"/>
        <v>-1115.2416356877322</v>
      </c>
      <c r="G52" s="16" t="s">
        <v>13</v>
      </c>
    </row>
    <row r="53" spans="1:9">
      <c r="A53" s="15" t="s">
        <v>25</v>
      </c>
      <c r="B53" s="36" t="s">
        <v>39</v>
      </c>
      <c r="C53" s="36" t="s">
        <v>19</v>
      </c>
      <c r="D53" s="35">
        <v>3438</v>
      </c>
      <c r="E53" s="27">
        <v>3370</v>
      </c>
      <c r="F53" s="18">
        <f t="shared" si="3"/>
        <v>-988.94706224549157</v>
      </c>
      <c r="G53" s="16" t="s">
        <v>13</v>
      </c>
    </row>
    <row r="54" spans="1:9">
      <c r="A54" s="15" t="s">
        <v>32</v>
      </c>
      <c r="B54" s="36" t="s">
        <v>58</v>
      </c>
      <c r="C54" s="36" t="s">
        <v>26</v>
      </c>
      <c r="D54" s="35">
        <v>100</v>
      </c>
      <c r="E54" s="27">
        <v>80</v>
      </c>
      <c r="F54" s="18">
        <f>(150)*(E54-D54)</f>
        <v>-3000</v>
      </c>
      <c r="G54" s="16" t="s">
        <v>13</v>
      </c>
    </row>
    <row r="55" spans="1:9">
      <c r="A55" s="15" t="s">
        <v>32</v>
      </c>
      <c r="B55" s="36" t="s">
        <v>60</v>
      </c>
      <c r="C55" s="36" t="s">
        <v>29</v>
      </c>
      <c r="D55" s="35">
        <v>20</v>
      </c>
      <c r="E55" s="27">
        <v>16</v>
      </c>
      <c r="F55" s="18">
        <f>(500)*(D55-E55)</f>
        <v>2000</v>
      </c>
      <c r="G55" s="16" t="s">
        <v>28</v>
      </c>
    </row>
    <row r="56" spans="1:9">
      <c r="A56" s="15" t="s">
        <v>32</v>
      </c>
      <c r="B56" s="36" t="s">
        <v>40</v>
      </c>
      <c r="C56" s="36" t="s">
        <v>29</v>
      </c>
      <c r="D56" s="35">
        <v>18</v>
      </c>
      <c r="E56" s="27">
        <v>24</v>
      </c>
      <c r="F56" s="18">
        <f>(600)*(D56-E56)</f>
        <v>-3600</v>
      </c>
      <c r="G56" s="16" t="s">
        <v>13</v>
      </c>
      <c r="I56" s="14"/>
    </row>
    <row r="57" spans="1:9">
      <c r="A57" s="55" t="s">
        <v>10</v>
      </c>
      <c r="B57" s="56"/>
      <c r="C57" s="56"/>
      <c r="D57" s="56"/>
      <c r="E57" s="57"/>
      <c r="F57" s="34">
        <f>SUM(F48:F56)</f>
        <v>-8241.3178353751664</v>
      </c>
      <c r="I57" s="14"/>
    </row>
    <row r="58" spans="1:9">
      <c r="A58" s="54" t="s">
        <v>22</v>
      </c>
      <c r="B58" s="53"/>
      <c r="C58" s="53"/>
      <c r="F58" s="13"/>
      <c r="I58" s="14"/>
    </row>
    <row r="59" spans="1:9" ht="10.8" customHeight="1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50" t="s">
        <v>17</v>
      </c>
      <c r="B64" s="51"/>
      <c r="C64" s="51"/>
      <c r="D64" s="51"/>
      <c r="E64" s="51"/>
      <c r="F64" s="51"/>
      <c r="G64" s="52"/>
      <c r="I64" s="14"/>
    </row>
    <row r="65" spans="1:7" ht="14.4" customHeight="1">
      <c r="A65" s="38" t="s">
        <v>11</v>
      </c>
      <c r="B65" s="38" t="s">
        <v>1</v>
      </c>
      <c r="C65" s="38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15" t="s">
        <v>25</v>
      </c>
      <c r="B66" s="36" t="s">
        <v>31</v>
      </c>
      <c r="C66" s="36" t="s">
        <v>19</v>
      </c>
      <c r="D66" s="35">
        <v>1972</v>
      </c>
      <c r="E66" s="27">
        <v>1870</v>
      </c>
      <c r="F66" s="44">
        <v>2100</v>
      </c>
    </row>
    <row r="67" spans="1:7">
      <c r="A67" s="15" t="s">
        <v>25</v>
      </c>
      <c r="B67" s="36" t="s">
        <v>33</v>
      </c>
      <c r="C67" s="36" t="s">
        <v>19</v>
      </c>
      <c r="D67" s="35">
        <v>230.8</v>
      </c>
      <c r="E67" s="27">
        <v>221</v>
      </c>
      <c r="F67" s="44">
        <v>245</v>
      </c>
    </row>
    <row r="68" spans="1:7">
      <c r="A68" s="15" t="s">
        <v>25</v>
      </c>
      <c r="B68" s="36" t="s">
        <v>36</v>
      </c>
      <c r="C68" s="36" t="s">
        <v>19</v>
      </c>
      <c r="D68" s="35">
        <v>195</v>
      </c>
      <c r="E68" s="27">
        <v>187</v>
      </c>
      <c r="F68" s="44">
        <v>206</v>
      </c>
    </row>
    <row r="69" spans="1:7">
      <c r="A69" s="15" t="s">
        <v>25</v>
      </c>
      <c r="B69" s="36" t="s">
        <v>59</v>
      </c>
      <c r="C69" s="36" t="s">
        <v>19</v>
      </c>
      <c r="D69" s="35">
        <v>1815</v>
      </c>
      <c r="E69" s="27">
        <v>1736</v>
      </c>
      <c r="F69" s="44">
        <v>1940</v>
      </c>
    </row>
    <row r="70" spans="1:7">
      <c r="A70" s="15" t="s">
        <v>32</v>
      </c>
      <c r="B70" s="36" t="s">
        <v>61</v>
      </c>
      <c r="C70" s="36" t="s">
        <v>29</v>
      </c>
      <c r="D70" s="35">
        <v>25</v>
      </c>
      <c r="E70" s="27">
        <v>34</v>
      </c>
      <c r="F70" s="44">
        <v>10</v>
      </c>
    </row>
  </sheetData>
  <mergeCells count="11">
    <mergeCell ref="A64:G64"/>
    <mergeCell ref="A32:C32"/>
    <mergeCell ref="A46:G46"/>
    <mergeCell ref="A58:C58"/>
    <mergeCell ref="A38:F38"/>
    <mergeCell ref="A57:E57"/>
    <mergeCell ref="A16:G16"/>
    <mergeCell ref="A2:I2"/>
    <mergeCell ref="A20:I20"/>
    <mergeCell ref="A31:G31"/>
    <mergeCell ref="A3:I3"/>
  </mergeCells>
  <phoneticPr fontId="0" type="noConversion"/>
  <conditionalFormatting sqref="F57 H3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2024-10-17T10:08:58Z</dcterms:modified>
</cp:coreProperties>
</file>