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H13"/>
  <c r="H12"/>
  <c r="F54"/>
  <c r="F52" l="1"/>
  <c r="F53"/>
  <c r="H11"/>
  <c r="H10"/>
  <c r="G28"/>
  <c r="H28" s="1"/>
  <c r="F51"/>
  <c r="F50"/>
  <c r="G27"/>
  <c r="H27" s="1"/>
  <c r="H9"/>
  <c r="G26"/>
  <c r="H26" s="1"/>
  <c r="G22"/>
  <c r="G23"/>
  <c r="H23" s="1"/>
  <c r="G24"/>
  <c r="H24" s="1"/>
  <c r="G25"/>
  <c r="H25" s="1"/>
  <c r="H5"/>
  <c r="H8" l="1"/>
  <c r="H7"/>
  <c r="H6"/>
  <c r="H22" l="1"/>
  <c r="H16" l="1"/>
  <c r="F55" l="1"/>
  <c r="H31" l="1"/>
</calcChain>
</file>

<file path=xl/sharedStrings.xml><?xml version="1.0" encoding="utf-8"?>
<sst xmlns="http://schemas.openxmlformats.org/spreadsheetml/2006/main" count="166" uniqueCount="67">
  <si>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</si>
  <si>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</si>
  <si>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</si>
  <si>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</si>
  <si>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</si>
  <si>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</si>
  <si>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</si>
  <si>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</si>
  <si>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</si>
  <si>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</si>
  <si>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</si>
  <si>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</si>
  <si>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</si>
  <si>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</si>
  <si>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</si>
  <si>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</si>
  <si>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</si>
  <si>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</si>
  <si>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</si>
  <si>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</si>
  <si>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</si>
  <si>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</si>
  <si>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</si>
  <si>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</si>
  <si>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</si>
  <si>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</si>
  <si>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</si>
  <si>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</si>
  <si>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</si>
  <si>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</si>
  <si>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OFSS</t>
  </si>
  <si>
    <t>HCLTECH</t>
  </si>
  <si>
    <t>NMDC</t>
  </si>
  <si>
    <t>TORNTPOWER</t>
  </si>
  <si>
    <t>OPTION STRATEY</t>
  </si>
  <si>
    <t>EXIT</t>
  </si>
  <si>
    <t>PPLPHARMA</t>
  </si>
  <si>
    <t>SUMICHEM</t>
  </si>
  <si>
    <t>JUBLPHARMA</t>
  </si>
  <si>
    <t>MANYAVAR</t>
  </si>
  <si>
    <t>CESC</t>
  </si>
  <si>
    <t>HAL BULL PUT SPREAD; SIMUTLANEOUSLY SELL 4600 PUT AT 105 N BUY 4500 PUT AT 56</t>
  </si>
  <si>
    <t>MAXHEALTH</t>
  </si>
  <si>
    <t>BEML</t>
  </si>
  <si>
    <t>LAURUSLAB</t>
  </si>
  <si>
    <t>SWSOLAR</t>
  </si>
  <si>
    <t>BHARTIARTL 1720 CALL</t>
  </si>
  <si>
    <t>DEEPAKNTR 2960 CALL</t>
  </si>
  <si>
    <t>SIEMENS</t>
  </si>
  <si>
    <t>LT 3550 CALL</t>
  </si>
  <si>
    <t>PVRINOX 1600 PUT</t>
  </si>
  <si>
    <t>EICHERMOTOR 4650 PUT</t>
  </si>
  <si>
    <t>CAMS</t>
  </si>
  <si>
    <t>BANDHANBANK</t>
  </si>
  <si>
    <t>NIFTY 25000 PUT</t>
  </si>
  <si>
    <t>CUMMINS 3850 CALL</t>
  </si>
  <si>
    <t>ABB</t>
  </si>
  <si>
    <t>NIFTY 24950 CALL</t>
  </si>
  <si>
    <t>GODREJPROP 3200 CALL</t>
  </si>
  <si>
    <t>BANKNIFTY 51900 PUT -EXPIRY TRADE</t>
  </si>
  <si>
    <t>PRUALPHA RECOMM</t>
  </si>
  <si>
    <t>FINPIPE</t>
  </si>
  <si>
    <t>343.15-352</t>
  </si>
  <si>
    <t>AMBER</t>
  </si>
  <si>
    <t>HSCL</t>
  </si>
  <si>
    <t>NAVINFLUORO</t>
  </si>
  <si>
    <t>VOLTAS BULL PUT SPREAD; SIMULTANEOUSLY SELL 1900 PUT AT 44 N BUY 1860 PUT AT 26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</si>
</sst>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55" zoomScaleNormal="100" workbookViewId="0">
      <selection activeCell="H74" sqref="H7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46</v>
      </c>
      <c r="B5" s="15" t="s">
        <v>26</v>
      </c>
      <c r="C5" s="16">
        <v>34</v>
      </c>
      <c r="D5" s="16">
        <v>30</v>
      </c>
      <c r="E5" s="16">
        <v>42</v>
      </c>
      <c r="F5" s="16">
        <v>30</v>
      </c>
      <c r="G5" s="22">
        <v>475</v>
      </c>
      <c r="H5" s="18">
        <f t="shared" ref="H5:H14" si="0">+G5*(F5-C5)</f>
        <v>-1900</v>
      </c>
      <c r="I5" s="23" t="s">
        <v>13</v>
      </c>
    </row>
    <row r="6" spans="1:9">
      <c r="A6" s="19" t="s">
        <v>47</v>
      </c>
      <c r="B6" s="15" t="s">
        <v>19</v>
      </c>
      <c r="C6" s="16">
        <v>64</v>
      </c>
      <c r="D6" s="16">
        <v>59</v>
      </c>
      <c r="E6" s="16">
        <v>74</v>
      </c>
      <c r="F6" s="16">
        <v>70</v>
      </c>
      <c r="G6" s="22">
        <v>300</v>
      </c>
      <c r="H6" s="18">
        <f t="shared" si="0"/>
        <v>1800</v>
      </c>
      <c r="I6" s="23" t="s">
        <v>28</v>
      </c>
    </row>
    <row r="7" spans="1:9">
      <c r="A7" s="19" t="s">
        <v>49</v>
      </c>
      <c r="B7" s="15" t="s">
        <v>19</v>
      </c>
      <c r="C7" s="16">
        <v>75</v>
      </c>
      <c r="D7" s="16">
        <v>65</v>
      </c>
      <c r="E7" s="16">
        <v>95</v>
      </c>
      <c r="F7" s="16">
        <v>65</v>
      </c>
      <c r="G7" s="22">
        <v>150</v>
      </c>
      <c r="H7" s="18">
        <f t="shared" si="0"/>
        <v>-1500</v>
      </c>
      <c r="I7" s="23" t="s">
        <v>13</v>
      </c>
    </row>
    <row r="8" spans="1:9">
      <c r="A8" s="19" t="s">
        <v>50</v>
      </c>
      <c r="B8" s="15" t="s">
        <v>19</v>
      </c>
      <c r="C8" s="16">
        <v>30</v>
      </c>
      <c r="D8" s="16">
        <v>26</v>
      </c>
      <c r="E8" s="16">
        <v>38</v>
      </c>
      <c r="F8" s="16">
        <v>34.5</v>
      </c>
      <c r="G8" s="22">
        <v>407</v>
      </c>
      <c r="H8" s="18">
        <f t="shared" si="0"/>
        <v>1831.5</v>
      </c>
      <c r="I8" s="23" t="s">
        <v>28</v>
      </c>
    </row>
    <row r="9" spans="1:9">
      <c r="A9" s="19" t="s">
        <v>51</v>
      </c>
      <c r="B9" s="15" t="s">
        <v>19</v>
      </c>
      <c r="C9" s="16">
        <v>68</v>
      </c>
      <c r="D9" s="16">
        <v>61</v>
      </c>
      <c r="E9" s="16">
        <v>82</v>
      </c>
      <c r="F9" s="16">
        <v>68.5</v>
      </c>
      <c r="G9" s="22">
        <v>175</v>
      </c>
      <c r="H9" s="18">
        <f t="shared" si="0"/>
        <v>87.5</v>
      </c>
      <c r="I9" s="23" t="s">
        <v>35</v>
      </c>
    </row>
    <row r="10" spans="1:9">
      <c r="A10" s="19" t="s">
        <v>54</v>
      </c>
      <c r="B10" s="15" t="s">
        <v>19</v>
      </c>
      <c r="C10" s="16">
        <v>100</v>
      </c>
      <c r="D10" s="16">
        <v>70</v>
      </c>
      <c r="E10" s="16">
        <v>150</v>
      </c>
      <c r="F10" s="16">
        <v>132</v>
      </c>
      <c r="G10" s="22">
        <v>25</v>
      </c>
      <c r="H10" s="18">
        <f t="shared" si="0"/>
        <v>800</v>
      </c>
      <c r="I10" s="23" t="s">
        <v>28</v>
      </c>
    </row>
    <row r="11" spans="1:9">
      <c r="A11" s="19" t="s">
        <v>55</v>
      </c>
      <c r="B11" s="15" t="s">
        <v>19</v>
      </c>
      <c r="C11" s="16">
        <v>90</v>
      </c>
      <c r="D11" s="16">
        <v>85</v>
      </c>
      <c r="E11" s="16">
        <v>100</v>
      </c>
      <c r="F11" s="16">
        <v>85</v>
      </c>
      <c r="G11" s="22">
        <v>300</v>
      </c>
      <c r="H11" s="18">
        <f t="shared" si="0"/>
        <v>-1500</v>
      </c>
      <c r="I11" s="23" t="s">
        <v>13</v>
      </c>
    </row>
    <row r="12" spans="1:9">
      <c r="A12" s="19" t="s">
        <v>57</v>
      </c>
      <c r="B12" s="15" t="s">
        <v>19</v>
      </c>
      <c r="C12" s="16">
        <v>100</v>
      </c>
      <c r="D12" s="16">
        <v>155</v>
      </c>
      <c r="E12" s="16">
        <v>70</v>
      </c>
      <c r="F12" s="16">
        <v>155</v>
      </c>
      <c r="G12" s="22">
        <v>25</v>
      </c>
      <c r="H12" s="18">
        <f t="shared" si="0"/>
        <v>1375</v>
      </c>
      <c r="I12" s="23" t="s">
        <v>28</v>
      </c>
    </row>
    <row r="13" spans="1:9">
      <c r="A13" s="19" t="s">
        <v>58</v>
      </c>
      <c r="B13" s="15" t="s">
        <v>19</v>
      </c>
      <c r="C13" s="16">
        <v>106</v>
      </c>
      <c r="D13" s="16">
        <v>99</v>
      </c>
      <c r="E13" s="16">
        <v>120</v>
      </c>
      <c r="F13" s="16">
        <v>108</v>
      </c>
      <c r="G13" s="22">
        <v>225</v>
      </c>
      <c r="H13" s="18">
        <f t="shared" si="0"/>
        <v>450</v>
      </c>
      <c r="I13" s="23" t="s">
        <v>35</v>
      </c>
    </row>
    <row r="14" spans="1:9">
      <c r="A14" s="19" t="s">
        <v>59</v>
      </c>
      <c r="B14" s="15" t="s">
        <v>19</v>
      </c>
      <c r="C14" s="16">
        <v>45</v>
      </c>
      <c r="D14" s="16">
        <v>0.05</v>
      </c>
      <c r="E14" s="16">
        <v>150</v>
      </c>
      <c r="F14" s="16">
        <v>90</v>
      </c>
      <c r="G14" s="22">
        <v>15</v>
      </c>
      <c r="H14" s="18">
        <f t="shared" si="0"/>
        <v>675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57" t="s">
        <v>10</v>
      </c>
      <c r="B16" s="57"/>
      <c r="C16" s="57"/>
      <c r="D16" s="57"/>
      <c r="E16" s="57"/>
      <c r="F16" s="57"/>
      <c r="G16" s="57"/>
      <c r="H16" s="21">
        <f>SUM(H5:H15)</f>
        <v>2119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52" t="s">
        <v>20</v>
      </c>
      <c r="B20" s="52"/>
      <c r="C20" s="52"/>
      <c r="D20" s="52"/>
      <c r="E20" s="52"/>
      <c r="F20" s="52"/>
      <c r="G20" s="52"/>
      <c r="H20" s="52"/>
      <c r="I20" s="52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43</v>
      </c>
      <c r="B22" s="15" t="s">
        <v>26</v>
      </c>
      <c r="C22" s="16">
        <v>3936</v>
      </c>
      <c r="D22" s="16">
        <v>3900</v>
      </c>
      <c r="E22" s="16">
        <v>4000</v>
      </c>
      <c r="F22" s="16">
        <v>4000</v>
      </c>
      <c r="G22" s="22">
        <f>100000/C22</f>
        <v>25.40650406504065</v>
      </c>
      <c r="H22" s="18">
        <f t="shared" ref="H22:H28" si="1">+G22*(F22-C22)</f>
        <v>1626.0162601626016</v>
      </c>
      <c r="I22" s="23" t="s">
        <v>28</v>
      </c>
    </row>
    <row r="23" spans="1:9" ht="14.25" customHeight="1">
      <c r="A23" s="19" t="s">
        <v>44</v>
      </c>
      <c r="B23" s="15" t="s">
        <v>19</v>
      </c>
      <c r="C23" s="15">
        <v>486</v>
      </c>
      <c r="D23" s="16">
        <v>481</v>
      </c>
      <c r="E23" s="16">
        <v>498</v>
      </c>
      <c r="F23" s="20">
        <v>481</v>
      </c>
      <c r="G23" s="22">
        <f t="shared" ref="G23:G28" si="2">100000/C23</f>
        <v>205.76131687242798</v>
      </c>
      <c r="H23" s="18">
        <f t="shared" si="1"/>
        <v>-1028.8065843621398</v>
      </c>
      <c r="I23" s="23" t="s">
        <v>13</v>
      </c>
    </row>
    <row r="24" spans="1:9" ht="14.25" customHeight="1">
      <c r="A24" s="19" t="s">
        <v>45</v>
      </c>
      <c r="B24" s="15" t="s">
        <v>19</v>
      </c>
      <c r="C24" s="16">
        <v>607</v>
      </c>
      <c r="D24" s="16">
        <v>600</v>
      </c>
      <c r="E24" s="16">
        <v>621</v>
      </c>
      <c r="F24" s="20">
        <v>611.65</v>
      </c>
      <c r="G24" s="22">
        <f t="shared" si="2"/>
        <v>164.74464579901152</v>
      </c>
      <c r="H24" s="18">
        <f t="shared" si="1"/>
        <v>766.06260296539983</v>
      </c>
      <c r="I24" s="23" t="s">
        <v>28</v>
      </c>
    </row>
    <row r="25" spans="1:9" ht="14.25" customHeight="1">
      <c r="A25" s="19" t="s">
        <v>48</v>
      </c>
      <c r="B25" s="15" t="s">
        <v>19</v>
      </c>
      <c r="C25" s="16">
        <v>8000</v>
      </c>
      <c r="D25" s="16">
        <v>7920</v>
      </c>
      <c r="E25" s="16">
        <v>8120</v>
      </c>
      <c r="F25" s="20">
        <v>8105</v>
      </c>
      <c r="G25" s="22">
        <f t="shared" si="2"/>
        <v>12.5</v>
      </c>
      <c r="H25" s="18">
        <f t="shared" si="1"/>
        <v>1312.5</v>
      </c>
      <c r="I25" s="23" t="s">
        <v>28</v>
      </c>
    </row>
    <row r="26" spans="1:9" ht="14.25" customHeight="1">
      <c r="A26" s="19" t="s">
        <v>52</v>
      </c>
      <c r="B26" s="15" t="s">
        <v>19</v>
      </c>
      <c r="C26" s="16">
        <v>4850</v>
      </c>
      <c r="D26" s="16">
        <v>4800</v>
      </c>
      <c r="E26" s="16">
        <v>4950</v>
      </c>
      <c r="F26" s="20">
        <v>4910</v>
      </c>
      <c r="G26" s="22">
        <f t="shared" si="2"/>
        <v>20.618556701030929</v>
      </c>
      <c r="H26" s="18">
        <f t="shared" si="1"/>
        <v>1237.1134020618558</v>
      </c>
      <c r="I26" s="23" t="s">
        <v>28</v>
      </c>
    </row>
    <row r="27" spans="1:9" ht="14.25" customHeight="1">
      <c r="A27" s="19" t="s">
        <v>53</v>
      </c>
      <c r="B27" s="15" t="s">
        <v>29</v>
      </c>
      <c r="C27" s="16">
        <v>192.5</v>
      </c>
      <c r="D27" s="16">
        <v>194.5</v>
      </c>
      <c r="E27" s="16">
        <v>188</v>
      </c>
      <c r="F27" s="20">
        <v>193.2</v>
      </c>
      <c r="G27" s="22">
        <f t="shared" si="2"/>
        <v>519.48051948051943</v>
      </c>
      <c r="H27" s="18">
        <f>+G27*(C27-F27)</f>
        <v>-363.63636363635771</v>
      </c>
      <c r="I27" s="23" t="s">
        <v>35</v>
      </c>
    </row>
    <row r="28" spans="1:9" ht="14.25" customHeight="1">
      <c r="A28" s="19" t="s">
        <v>56</v>
      </c>
      <c r="B28" s="15" t="s">
        <v>19</v>
      </c>
      <c r="C28" s="16">
        <v>8890</v>
      </c>
      <c r="D28" s="16">
        <v>8800</v>
      </c>
      <c r="E28" s="16">
        <v>9120</v>
      </c>
      <c r="F28" s="20">
        <v>8800</v>
      </c>
      <c r="G28" s="22">
        <f t="shared" si="2"/>
        <v>11.24859392575928</v>
      </c>
      <c r="H28" s="18">
        <f t="shared" si="1"/>
        <v>-1012.3734533183352</v>
      </c>
      <c r="I28" s="23" t="s">
        <v>13</v>
      </c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57" t="s">
        <v>10</v>
      </c>
      <c r="B31" s="57"/>
      <c r="C31" s="57"/>
      <c r="D31" s="57"/>
      <c r="E31" s="57"/>
      <c r="F31" s="57"/>
      <c r="G31" s="57"/>
      <c r="H31" s="21">
        <f>SUM(H22:H30)</f>
        <v>2536.8758638730251</v>
      </c>
      <c r="I31" s="24"/>
    </row>
    <row r="32" spans="1:9">
      <c r="A32" s="51" t="s">
        <v>14</v>
      </c>
      <c r="B32" s="51"/>
      <c r="C32" s="51"/>
      <c r="I32" s="6"/>
    </row>
    <row r="33" spans="1:9">
      <c r="A33" s="26"/>
      <c r="B33" s="26"/>
      <c r="C33" s="26"/>
      <c r="I33" s="6"/>
    </row>
    <row r="34" spans="1:9">
      <c r="A34" s="26"/>
      <c r="B34" s="2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52" t="s">
        <v>27</v>
      </c>
      <c r="B38" s="52"/>
      <c r="C38" s="52"/>
      <c r="D38" s="52"/>
      <c r="E38" s="52"/>
      <c r="F38" s="52"/>
      <c r="G38" s="11"/>
      <c r="H38" s="31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2"/>
      <c r="I39" s="6"/>
    </row>
    <row r="40" spans="1:9">
      <c r="A40" s="15" t="s">
        <v>60</v>
      </c>
      <c r="B40" s="36" t="s">
        <v>61</v>
      </c>
      <c r="C40" s="36" t="s">
        <v>26</v>
      </c>
      <c r="D40" s="35">
        <v>319.5</v>
      </c>
      <c r="E40" s="27">
        <v>298</v>
      </c>
      <c r="F40" s="44" t="s">
        <v>62</v>
      </c>
      <c r="G40" s="5"/>
      <c r="H40" s="31"/>
      <c r="I40" s="14"/>
    </row>
    <row r="41" spans="1:9">
      <c r="A41" s="15" t="s">
        <v>25</v>
      </c>
      <c r="B41" s="36" t="s">
        <v>63</v>
      </c>
      <c r="C41" s="36" t="s">
        <v>19</v>
      </c>
      <c r="D41" s="35">
        <v>5294</v>
      </c>
      <c r="E41" s="27">
        <v>5120</v>
      </c>
      <c r="F41" s="44">
        <v>5550</v>
      </c>
      <c r="G41" s="5"/>
      <c r="H41" s="31"/>
      <c r="I41" s="14"/>
    </row>
    <row r="42" spans="1:9">
      <c r="A42" s="15" t="s">
        <v>25</v>
      </c>
      <c r="B42" s="36" t="s">
        <v>64</v>
      </c>
      <c r="C42" s="36" t="s">
        <v>19</v>
      </c>
      <c r="D42" s="35">
        <v>658</v>
      </c>
      <c r="E42" s="27">
        <v>634</v>
      </c>
      <c r="F42" s="44">
        <v>692</v>
      </c>
      <c r="G42" s="5"/>
      <c r="H42" s="31"/>
      <c r="I42" s="14"/>
    </row>
    <row r="43" spans="1:9">
      <c r="A43" s="15" t="s">
        <v>25</v>
      </c>
      <c r="B43" s="36" t="s">
        <v>65</v>
      </c>
      <c r="C43" s="36" t="s">
        <v>19</v>
      </c>
      <c r="D43" s="35">
        <v>3438</v>
      </c>
      <c r="E43" s="27">
        <v>3370</v>
      </c>
      <c r="F43" s="44">
        <v>3550</v>
      </c>
      <c r="G43" s="5"/>
      <c r="H43" s="31"/>
      <c r="I43" s="14"/>
    </row>
    <row r="44" spans="1:9">
      <c r="A44" s="15" t="s">
        <v>34</v>
      </c>
      <c r="B44" s="36" t="s">
        <v>66</v>
      </c>
      <c r="C44" s="36" t="s">
        <v>29</v>
      </c>
      <c r="D44" s="35">
        <v>18</v>
      </c>
      <c r="E44" s="27">
        <v>24</v>
      </c>
      <c r="F44" s="44">
        <v>6</v>
      </c>
      <c r="G44" s="5"/>
      <c r="H44" s="31"/>
      <c r="I44" s="14"/>
    </row>
    <row r="45" spans="1:9">
      <c r="A45" s="15"/>
      <c r="B45" s="36"/>
      <c r="C45" s="36"/>
      <c r="D45" s="35"/>
      <c r="E45" s="27"/>
      <c r="F45" s="44"/>
      <c r="G45" s="5"/>
      <c r="H45" s="31"/>
      <c r="I45" s="14"/>
    </row>
    <row r="46" spans="1:9">
      <c r="A46" s="39"/>
      <c r="C46" s="40"/>
      <c r="D46" s="41"/>
      <c r="E46" s="42"/>
      <c r="F46" s="43"/>
      <c r="G46" s="5"/>
      <c r="H46" s="31"/>
      <c r="I46" s="14"/>
    </row>
    <row r="47" spans="1:9">
      <c r="A47" s="12"/>
      <c r="C47" s="5"/>
      <c r="D47" s="3"/>
      <c r="E47" s="3"/>
      <c r="F47" s="3"/>
      <c r="G47" s="3"/>
      <c r="H47" s="31"/>
      <c r="I47" s="14"/>
    </row>
    <row r="48" spans="1:9" ht="15" customHeight="1">
      <c r="A48" s="52" t="s">
        <v>21</v>
      </c>
      <c r="B48" s="52"/>
      <c r="C48" s="52"/>
      <c r="D48" s="52"/>
      <c r="E48" s="52"/>
      <c r="F48" s="52"/>
      <c r="G48" s="52"/>
      <c r="H48" s="11"/>
      <c r="I48" s="14"/>
    </row>
    <row r="49" spans="1:9">
      <c r="A49" s="38" t="s">
        <v>23</v>
      </c>
      <c r="B49" s="38" t="s">
        <v>1</v>
      </c>
      <c r="C49" s="38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3"/>
      <c r="I49" s="14"/>
    </row>
    <row r="50" spans="1:9">
      <c r="A50" s="15" t="s">
        <v>25</v>
      </c>
      <c r="B50" s="36" t="s">
        <v>63</v>
      </c>
      <c r="C50" s="36" t="s">
        <v>19</v>
      </c>
      <c r="D50" s="35">
        <v>5294</v>
      </c>
      <c r="E50" s="27">
        <v>5450</v>
      </c>
      <c r="F50" s="18">
        <f>(50000/D50)*(E50-D50)</f>
        <v>1473.3660748016623</v>
      </c>
      <c r="G50" s="16" t="s">
        <v>28</v>
      </c>
      <c r="I50" s="46"/>
    </row>
    <row r="51" spans="1:9">
      <c r="A51" s="15" t="s">
        <v>25</v>
      </c>
      <c r="B51" s="36" t="s">
        <v>37</v>
      </c>
      <c r="C51" s="36" t="s">
        <v>26</v>
      </c>
      <c r="D51" s="35">
        <v>559</v>
      </c>
      <c r="E51" s="27">
        <v>573.29999999999995</v>
      </c>
      <c r="F51" s="18">
        <f>(50000/D51)*(E51-D51)</f>
        <v>1279.0697674418564</v>
      </c>
      <c r="G51" s="16" t="s">
        <v>28</v>
      </c>
    </row>
    <row r="52" spans="1:9">
      <c r="A52" s="15" t="s">
        <v>25</v>
      </c>
      <c r="B52" s="36" t="s">
        <v>31</v>
      </c>
      <c r="C52" s="36" t="s">
        <v>26</v>
      </c>
      <c r="D52" s="35">
        <v>1825</v>
      </c>
      <c r="E52" s="27">
        <v>1870</v>
      </c>
      <c r="F52" s="18">
        <f t="shared" ref="F52:F53" si="3">(50000/D52)*(E52-D52)</f>
        <v>1232.8767123287671</v>
      </c>
      <c r="G52" s="16" t="s">
        <v>28</v>
      </c>
    </row>
    <row r="53" spans="1:9">
      <c r="A53" s="15" t="s">
        <v>25</v>
      </c>
      <c r="B53" s="36" t="s">
        <v>30</v>
      </c>
      <c r="C53" s="36" t="s">
        <v>19</v>
      </c>
      <c r="D53" s="35">
        <v>11600</v>
      </c>
      <c r="E53" s="27">
        <v>11680</v>
      </c>
      <c r="F53" s="18">
        <f t="shared" si="3"/>
        <v>344.82758620689657</v>
      </c>
      <c r="G53" s="16" t="s">
        <v>18</v>
      </c>
    </row>
    <row r="54" spans="1:9">
      <c r="A54" s="15" t="s">
        <v>34</v>
      </c>
      <c r="B54" s="36" t="s">
        <v>41</v>
      </c>
      <c r="C54" s="36" t="s">
        <v>29</v>
      </c>
      <c r="D54" s="35">
        <v>49</v>
      </c>
      <c r="E54" s="27">
        <v>39</v>
      </c>
      <c r="F54" s="18">
        <f>(300)*(D54-E54)</f>
        <v>3000</v>
      </c>
      <c r="G54" s="16" t="s">
        <v>28</v>
      </c>
      <c r="I54" s="14"/>
    </row>
    <row r="55" spans="1:9">
      <c r="A55" s="54" t="s">
        <v>10</v>
      </c>
      <c r="B55" s="55"/>
      <c r="C55" s="55"/>
      <c r="D55" s="55"/>
      <c r="E55" s="56"/>
      <c r="F55" s="34">
        <f>SUM(F50:F54)</f>
        <v>7330.1401407791827</v>
      </c>
      <c r="I55" s="14"/>
    </row>
    <row r="56" spans="1:9">
      <c r="A56" s="53" t="s">
        <v>22</v>
      </c>
      <c r="B56" s="51"/>
      <c r="C56" s="51"/>
      <c r="F56" s="13"/>
      <c r="I56" s="14"/>
    </row>
    <row r="57" spans="1:9" ht="10.8" customHeight="1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48" t="s">
        <v>17</v>
      </c>
      <c r="B62" s="49"/>
      <c r="C62" s="49"/>
      <c r="D62" s="49"/>
      <c r="E62" s="49"/>
      <c r="F62" s="49"/>
      <c r="G62" s="50"/>
      <c r="I62" s="14"/>
    </row>
    <row r="63" spans="1:9" ht="14.4" customHeight="1">
      <c r="A63" s="38" t="s">
        <v>11</v>
      </c>
      <c r="B63" s="38" t="s">
        <v>1</v>
      </c>
      <c r="C63" s="38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15" t="s">
        <v>25</v>
      </c>
      <c r="B64" s="36" t="s">
        <v>32</v>
      </c>
      <c r="C64" s="36" t="s">
        <v>26</v>
      </c>
      <c r="D64" s="35">
        <v>234.75</v>
      </c>
      <c r="E64" s="27">
        <v>226</v>
      </c>
      <c r="F64" s="44">
        <v>248</v>
      </c>
    </row>
    <row r="65" spans="1:7">
      <c r="A65" s="15" t="s">
        <v>25</v>
      </c>
      <c r="B65" s="36" t="s">
        <v>33</v>
      </c>
      <c r="C65" s="36" t="s">
        <v>19</v>
      </c>
      <c r="D65" s="35">
        <v>1972</v>
      </c>
      <c r="E65" s="27">
        <v>1870</v>
      </c>
      <c r="F65" s="44">
        <v>2100</v>
      </c>
    </row>
    <row r="66" spans="1:7">
      <c r="A66" s="15" t="s">
        <v>25</v>
      </c>
      <c r="B66" s="36" t="s">
        <v>38</v>
      </c>
      <c r="C66" s="36" t="s">
        <v>19</v>
      </c>
      <c r="D66" s="35">
        <v>1207</v>
      </c>
      <c r="E66" s="27">
        <v>1161</v>
      </c>
      <c r="F66" s="44">
        <v>1260</v>
      </c>
      <c r="G66" s="6">
        <v>1210</v>
      </c>
    </row>
    <row r="67" spans="1:7">
      <c r="A67" s="15" t="s">
        <v>25</v>
      </c>
      <c r="B67" s="36" t="s">
        <v>39</v>
      </c>
      <c r="C67" s="36" t="s">
        <v>19</v>
      </c>
      <c r="D67" s="35">
        <v>1345</v>
      </c>
      <c r="E67" s="27">
        <v>1315</v>
      </c>
      <c r="F67" s="44">
        <v>1410</v>
      </c>
    </row>
    <row r="68" spans="1:7">
      <c r="A68" s="15" t="s">
        <v>25</v>
      </c>
      <c r="B68" s="36" t="s">
        <v>36</v>
      </c>
      <c r="C68" s="36" t="s">
        <v>19</v>
      </c>
      <c r="D68" s="35">
        <v>230.8</v>
      </c>
      <c r="E68" s="27">
        <v>221</v>
      </c>
      <c r="F68" s="44">
        <v>245</v>
      </c>
    </row>
    <row r="69" spans="1:7">
      <c r="A69" s="15" t="s">
        <v>25</v>
      </c>
      <c r="B69" s="36" t="s">
        <v>42</v>
      </c>
      <c r="C69" s="36" t="s">
        <v>19</v>
      </c>
      <c r="D69" s="35">
        <v>974</v>
      </c>
      <c r="E69" s="27">
        <v>951</v>
      </c>
      <c r="F69" s="44">
        <v>1030</v>
      </c>
    </row>
    <row r="70" spans="1:7">
      <c r="A70" s="15" t="s">
        <v>25</v>
      </c>
      <c r="B70" s="36" t="s">
        <v>40</v>
      </c>
      <c r="C70" s="36" t="s">
        <v>19</v>
      </c>
      <c r="D70" s="35">
        <v>195</v>
      </c>
      <c r="E70" s="27">
        <v>187</v>
      </c>
      <c r="F70" s="44">
        <v>206</v>
      </c>
    </row>
    <row r="71" spans="1:7">
      <c r="A71" s="15" t="s">
        <v>25</v>
      </c>
      <c r="B71" s="36" t="s">
        <v>64</v>
      </c>
      <c r="C71" s="36" t="s">
        <v>19</v>
      </c>
      <c r="D71" s="35">
        <v>658</v>
      </c>
      <c r="E71" s="27">
        <v>634</v>
      </c>
      <c r="F71" s="44">
        <v>692</v>
      </c>
    </row>
    <row r="72" spans="1:7">
      <c r="A72" s="15" t="s">
        <v>25</v>
      </c>
      <c r="B72" s="36" t="s">
        <v>65</v>
      </c>
      <c r="C72" s="36" t="s">
        <v>19</v>
      </c>
      <c r="D72" s="35">
        <v>3438</v>
      </c>
      <c r="E72" s="27">
        <v>3370</v>
      </c>
      <c r="F72" s="44">
        <v>3550</v>
      </c>
    </row>
    <row r="73" spans="1:7">
      <c r="A73" s="15" t="s">
        <v>34</v>
      </c>
      <c r="B73" s="36" t="s">
        <v>66</v>
      </c>
      <c r="C73" s="36" t="s">
        <v>29</v>
      </c>
      <c r="D73" s="35">
        <v>18</v>
      </c>
      <c r="E73" s="27">
        <v>24</v>
      </c>
      <c r="F73" s="44">
        <v>6</v>
      </c>
    </row>
  </sheetData>
  <mergeCells count="11">
    <mergeCell ref="A16:G16"/>
    <mergeCell ref="A2:I2"/>
    <mergeCell ref="A20:I20"/>
    <mergeCell ref="A31:G31"/>
    <mergeCell ref="A3:I3"/>
    <mergeCell ref="A62:G62"/>
    <mergeCell ref="A32:C32"/>
    <mergeCell ref="A48:G48"/>
    <mergeCell ref="A56:C56"/>
    <mergeCell ref="A38:F38"/>
    <mergeCell ref="A55:E55"/>
  </mergeCells>
  <phoneticPr fontId="0" type="noConversion"/>
  <conditionalFormatting sqref="F55 H3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2024-10-16T10:07:49Z</dcterms:modified>
</cp:coreProperties>
</file>